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5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</sheets>
  <definedNames/>
  <calcPr fullCalcOnLoad="1"/>
</workbook>
</file>

<file path=xl/sharedStrings.xml><?xml version="1.0" encoding="utf-8"?>
<sst xmlns="http://schemas.openxmlformats.org/spreadsheetml/2006/main" count="404" uniqueCount="71">
  <si>
    <t>I. Услуги вывоза бытовых отходов</t>
  </si>
  <si>
    <t>Вывоз твердых бытовых отходов</t>
  </si>
  <si>
    <t>Ежедневно</t>
  </si>
  <si>
    <t>Утилизация твердых бытовых отходов</t>
  </si>
  <si>
    <t>Вывоз крупногабаритного мусора</t>
  </si>
  <si>
    <t>По мере необходимости</t>
  </si>
  <si>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</si>
  <si>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</si>
  <si>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</si>
  <si>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</si>
  <si>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</si>
  <si>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</si>
  <si>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II. Подготовка многоквартирного дома к сезонной эксплуатации</t>
  </si>
  <si>
    <t>Укрепление водосточных труб, колен и воронок</t>
  </si>
  <si>
    <t>1 раз в год</t>
  </si>
  <si>
    <t>III. Проведение технических осмотров и мелкий ремонт</t>
  </si>
  <si>
    <t xml:space="preserve">Аварийное обслуживание </t>
  </si>
  <si>
    <t>IV. Устранение аварии и выполнение заявок населения</t>
  </si>
  <si>
    <t>Выполнение заявок населения</t>
  </si>
  <si>
    <t>Постоянно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</si>
  <si>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</si>
  <si>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</si>
  <si>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</si>
  <si>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</si>
  <si>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</si>
  <si>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</si>
  <si>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</si>
  <si>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</si>
  <si>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</si>
  <si>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</si>
  <si>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</si>
  <si>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</si>
  <si>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</si>
  <si>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</si>
  <si>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общего имущества многоквартирного дома</t>
  </si>
  <si>
    <t>Очистка и текущий ремонт детских и спортивных площадок, элементов благоустройства</t>
  </si>
  <si>
    <t xml:space="preserve">1 раз в год </t>
  </si>
  <si>
    <t>Ликвидация наледи</t>
  </si>
  <si>
    <t>Общестроительные работы</t>
  </si>
  <si>
    <t>2 кв.м</t>
  </si>
  <si>
    <t>Подметание земельного участка в летний период</t>
  </si>
  <si>
    <t xml:space="preserve">5 раз в неделю </t>
  </si>
  <si>
    <t>Лот 1</t>
  </si>
  <si>
    <t>Ремонт просевшей отмостки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</si>
  <si>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</si>
  <si>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Размер платы за содержание и ремонт жилого помещения в год по лоту 1  руб.</t>
  </si>
  <si>
    <t>Лот 2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</si>
  <si>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</si>
  <si>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канализации, энергоснабжения, газоснабжения</t>
  </si>
  <si>
    <t>3 кв.м</t>
  </si>
  <si>
    <t>Лот 3</t>
  </si>
  <si>
    <t>Размер платы за содержание и ремонт жилого помещения в год по лоту 2  руб.</t>
  </si>
  <si>
    <t>Размер платы за содержание и ремонт жилого помещения в год по лоту 3  руб.</t>
  </si>
  <si>
    <t>Лот 4</t>
  </si>
  <si>
    <t>Размер платы за содержание и ремонт жилого помещения в год по лоту 4  руб.</t>
  </si>
  <si>
    <t>Лот 5</t>
  </si>
  <si>
    <t>1,5 кв.м</t>
  </si>
  <si>
    <t>Размер платы за содержание и ремонт жилого помещения в год по лоту 5  руб.</t>
  </si>
  <si>
    <t>Лот 6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</si>
  <si>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</si>
  <si>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Постоянно на системах энергоснабжения, газоснабжения</t>
  </si>
  <si>
    <t>Постоянно на системах энергоснабжения</t>
  </si>
  <si>
    <t>1 кв.м</t>
  </si>
  <si>
    <t>ул. Октябрьская, д. 79В</t>
  </si>
  <si>
    <t>0,5 кв.м</t>
  </si>
  <si>
    <t>ул. Глебучев овраг, д. 664</t>
  </si>
  <si>
    <t>ул. Камчатская, д. 63</t>
  </si>
  <si>
    <t>1-й Северный пер., д. 12</t>
  </si>
  <si>
    <t>ул. Посадского, д. 93Б</t>
  </si>
  <si>
    <t>с/х Комбайн, д. 38</t>
  </si>
  <si>
    <t>Размер платы за содержание и ремонт жилого помещения в год по лоту 6  руб.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</si>
</sst>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  <numFmt numFmtId="198" formatCode="0.00000E+00"/>
    <numFmt numFmtId="199" formatCode="0.000000E+00"/>
    <numFmt numFmtId="200" formatCode="0.0000000E+00"/>
    <numFmt numFmtId="201" formatCode="0.00000000E+00"/>
    <numFmt numFmtId="202" formatCode="0.000000000E+00"/>
    <numFmt numFmtId="203" formatCode="0.0000000000E+00"/>
    <numFmt numFmtId="204" formatCode="0.00000000000E+00"/>
    <numFmt numFmtId="205" formatCode="0.000000000000E+00"/>
    <numFmt numFmtId="206" formatCode="0.0000000000000E+00"/>
    <numFmt numFmtId="207" formatCode="0.00000000000000E+00"/>
    <numFmt numFmtId="208" formatCode="0.000000000000000E+00"/>
    <numFmt numFmtId="209" formatCode="0.0000000000000000E+00"/>
    <numFmt numFmtId="210" formatCode="0.00000000000000000E+00"/>
    <numFmt numFmtId="211" formatCode="0.000000000000000000E+00"/>
    <numFmt numFmtId="212" formatCode="0.0000000000000000000E+00"/>
    <numFmt numFmtId="213" formatCode="0.00000000000000000000E+00"/>
    <numFmt numFmtId="214" formatCode="0.000000000000000000000E+00"/>
    <numFmt numFmtId="215" formatCode="0.0000000000000000000000E+00"/>
    <numFmt numFmtId="216" formatCode="0.00000000000000000000000E+00"/>
    <numFmt numFmtId="217" formatCode="0.000000000000000000000000E+00"/>
    <numFmt numFmtId="218" formatCode="0.0000000000000000000000000E+00"/>
    <numFmt numFmtId="219" formatCode="0.00000000000000000000000000E+00"/>
    <numFmt numFmtId="220" formatCode="0.000000000000000000000000000E+00"/>
    <numFmt numFmtId="221" formatCode="0.0000000000000000000000000000E+00"/>
    <numFmt numFmtId="222" formatCode="0.00000000000000000000000000000E+00"/>
    <numFmt numFmtId="223" formatCode="0.000000000000000000000000000000E+00"/>
    <numFmt numFmtId="224" formatCode="0.0000000000000000000000000000000E+00"/>
    <numFmt numFmtId="225" formatCode="0.00000000000000000000000000000000E+00"/>
    <numFmt numFmtId="226" formatCode="0.000000000000000000000000000000000E+00"/>
  </numFmts>
  <fonts count="2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2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/>
    </xf>
    <xf numFmtId="3" fontId="1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="97" zoomScaleNormal="97" workbookViewId="0" topLeftCell="A43">
      <selection activeCell="C49" sqref="C49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42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63</v>
      </c>
      <c r="C3" s="14"/>
      <c r="D3" s="1">
        <v>14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226.43992555990005</v>
      </c>
      <c r="E8" s="5">
        <f>SUM(E9:E11)</f>
        <v>1.3478566997613097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163.87403985352245</v>
      </c>
      <c r="E9" s="3">
        <v>0.975440713413824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47.32560000000001</v>
      </c>
      <c r="E10" s="3">
        <v>0.28170000000000006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15.240285706377588</v>
      </c>
      <c r="E11" s="48">
        <v>0.09071598634748565</v>
      </c>
      <c r="F11" s="17"/>
    </row>
    <row r="12" spans="1:6" ht="15">
      <c r="A12" s="54" t="s">
        <v>12</v>
      </c>
      <c r="B12" s="57"/>
      <c r="C12" s="58"/>
      <c r="D12" s="19">
        <f>SUM(D13:D13)</f>
        <v>5.1743999999999994</v>
      </c>
      <c r="E12" s="19">
        <f>SUM(E13:E13)</f>
        <v>0.030799999999999998</v>
      </c>
      <c r="F12" s="17"/>
    </row>
    <row r="13" spans="1:6" ht="60">
      <c r="A13" s="6">
        <v>4</v>
      </c>
      <c r="B13" s="9" t="s">
        <v>44</v>
      </c>
      <c r="C13" s="9" t="s">
        <v>14</v>
      </c>
      <c r="D13" s="48">
        <f>E13*$D$3*12</f>
        <v>5.1743999999999994</v>
      </c>
      <c r="E13" s="3">
        <v>0.030799999999999998</v>
      </c>
      <c r="F13" s="17"/>
    </row>
    <row r="14" spans="1:6" ht="15">
      <c r="A14" s="51" t="s">
        <v>15</v>
      </c>
      <c r="B14" s="52"/>
      <c r="C14" s="52"/>
      <c r="D14" s="23">
        <f>SUM(D15:D16)</f>
        <v>68.2785677271939</v>
      </c>
      <c r="E14" s="23">
        <f>SUM(E15:E16)</f>
        <v>0.40642004599520176</v>
      </c>
      <c r="F14" s="17"/>
    </row>
    <row r="15" spans="1:6" ht="60">
      <c r="A15" s="6">
        <v>5</v>
      </c>
      <c r="B15" s="9" t="s">
        <v>59</v>
      </c>
      <c r="C15" s="9" t="s">
        <v>14</v>
      </c>
      <c r="D15" s="4">
        <f>E15*$D$3*12</f>
        <v>3.2350238967025744</v>
      </c>
      <c r="E15" s="4">
        <v>0.019256094623229608</v>
      </c>
      <c r="F15" s="17"/>
    </row>
    <row r="16" spans="1:6" ht="60">
      <c r="A16" s="6">
        <v>6</v>
      </c>
      <c r="B16" s="9" t="s">
        <v>16</v>
      </c>
      <c r="C16" s="9" t="s">
        <v>60</v>
      </c>
      <c r="D16" s="4">
        <f>E16*$D$3*12</f>
        <v>65.04354383049133</v>
      </c>
      <c r="E16" s="3">
        <v>0.3871639513719722</v>
      </c>
      <c r="F16" s="17"/>
    </row>
    <row r="17" spans="1:6" ht="15">
      <c r="A17" s="51" t="s">
        <v>17</v>
      </c>
      <c r="B17" s="51"/>
      <c r="C17" s="51"/>
      <c r="D17" s="24">
        <f>SUM(D18)</f>
        <v>73.08</v>
      </c>
      <c r="E17" s="24">
        <f>E18</f>
        <v>0.435</v>
      </c>
      <c r="F17" s="17"/>
    </row>
    <row r="18" spans="1:6" ht="15">
      <c r="A18" s="6">
        <v>7</v>
      </c>
      <c r="B18" s="9" t="s">
        <v>18</v>
      </c>
      <c r="C18" s="9" t="s">
        <v>19</v>
      </c>
      <c r="D18" s="48">
        <f>E18*$D$3*12</f>
        <v>73.08</v>
      </c>
      <c r="E18" s="3">
        <v>0.435</v>
      </c>
      <c r="F18" s="17"/>
    </row>
    <row r="19" spans="1:6" ht="15">
      <c r="A19" s="16"/>
      <c r="B19" s="25" t="s">
        <v>20</v>
      </c>
      <c r="C19" s="25"/>
      <c r="D19" s="5">
        <f>D8+D12+D14+D17</f>
        <v>372.97289328709394</v>
      </c>
      <c r="E19" s="5">
        <f>E8+E12+E14+E17</f>
        <v>2.2200767457565114</v>
      </c>
      <c r="F19" s="17"/>
    </row>
    <row r="20" spans="1:6" ht="15">
      <c r="A20" s="27"/>
      <c r="B20" s="28"/>
      <c r="C20" s="29"/>
      <c r="D20" s="30"/>
      <c r="E20" s="31"/>
      <c r="F20" s="11"/>
    </row>
    <row r="21" spans="1:6" ht="15">
      <c r="A21" s="27"/>
      <c r="B21" s="28"/>
      <c r="C21" s="29"/>
      <c r="D21" s="30"/>
      <c r="E21" s="31"/>
      <c r="F21" s="11"/>
    </row>
    <row r="22" spans="1:6" ht="105">
      <c r="A22" s="22" t="s">
        <v>21</v>
      </c>
      <c r="B22" s="22" t="s">
        <v>22</v>
      </c>
      <c r="C22" s="22" t="s">
        <v>23</v>
      </c>
      <c r="D22" s="22" t="s">
        <v>24</v>
      </c>
      <c r="E22" s="22" t="s">
        <v>25</v>
      </c>
      <c r="F22" s="22" t="s">
        <v>26</v>
      </c>
    </row>
    <row r="23" spans="1:6" ht="15">
      <c r="A23" s="22">
        <v>1</v>
      </c>
      <c r="B23" s="32" t="s">
        <v>38</v>
      </c>
      <c r="C23" s="22" t="s">
        <v>64</v>
      </c>
      <c r="D23" s="46">
        <f>638.6*0.5</f>
        <v>319.3</v>
      </c>
      <c r="E23" s="33">
        <f>D23/12/$D$3</f>
        <v>1.9005952380952382</v>
      </c>
      <c r="F23" s="34">
        <v>1</v>
      </c>
    </row>
    <row r="24" spans="1:6" ht="15">
      <c r="A24" s="22"/>
      <c r="B24" s="35" t="s">
        <v>27</v>
      </c>
      <c r="C24" s="21"/>
      <c r="D24" s="49">
        <f>SUM(D23:D23)</f>
        <v>319.3</v>
      </c>
      <c r="E24" s="37">
        <f>SUM(E23:E23)</f>
        <v>1.9005952380952382</v>
      </c>
      <c r="F24" s="38"/>
    </row>
    <row r="25" spans="1:6" ht="15">
      <c r="A25" s="27"/>
      <c r="B25" s="28"/>
      <c r="C25" s="39"/>
      <c r="D25" s="39"/>
      <c r="E25" s="39"/>
      <c r="F25" s="39"/>
    </row>
    <row r="26" spans="1:6" ht="15">
      <c r="A26" s="27"/>
      <c r="B26" s="28"/>
      <c r="C26" s="39"/>
      <c r="D26" s="39"/>
      <c r="E26" s="39"/>
      <c r="F26" s="39"/>
    </row>
    <row r="27" spans="1:6" ht="15">
      <c r="A27" s="27"/>
      <c r="B27" s="28"/>
      <c r="C27" s="39"/>
      <c r="D27" s="39"/>
      <c r="E27" s="39"/>
      <c r="F27" s="39"/>
    </row>
    <row r="28" spans="1:6" ht="29.25">
      <c r="A28" s="27"/>
      <c r="B28" s="28" t="s">
        <v>28</v>
      </c>
      <c r="C28" s="40">
        <f>D19+D24</f>
        <v>692.2728932870939</v>
      </c>
      <c r="D28" s="40"/>
      <c r="E28" s="40"/>
      <c r="F28" s="39"/>
    </row>
    <row r="29" spans="1:6" ht="15">
      <c r="A29" s="27"/>
      <c r="B29" s="28" t="s">
        <v>29</v>
      </c>
      <c r="C29" s="41">
        <f>E19+E24</f>
        <v>4.12067198385175</v>
      </c>
      <c r="D29" s="39"/>
      <c r="E29" s="39"/>
      <c r="F29" s="39"/>
    </row>
    <row r="30" spans="1:6" ht="15">
      <c r="A30" s="27"/>
      <c r="B30" s="28"/>
      <c r="C30" s="41"/>
      <c r="D30" s="39"/>
      <c r="E30" s="39"/>
      <c r="F30" s="39"/>
    </row>
    <row r="31" spans="1:6" ht="15">
      <c r="A31" s="27"/>
      <c r="B31" s="28"/>
      <c r="C31" s="41"/>
      <c r="D31" s="39"/>
      <c r="E31" s="39"/>
      <c r="F31" s="39"/>
    </row>
    <row r="32" spans="1:6" ht="15">
      <c r="A32" s="11"/>
      <c r="B32" s="11"/>
      <c r="C32" s="11"/>
      <c r="D32" s="11"/>
      <c r="E32" s="11"/>
      <c r="F32" s="11"/>
    </row>
    <row r="33" spans="1:6" ht="33.75" customHeight="1">
      <c r="A33" s="53" t="s">
        <v>30</v>
      </c>
      <c r="B33" s="53"/>
      <c r="C33" s="53"/>
      <c r="D33" s="53"/>
      <c r="E33" s="53"/>
      <c r="F33" s="53"/>
    </row>
    <row r="34" spans="1:6" ht="15">
      <c r="A34" s="10"/>
      <c r="B34" s="10"/>
      <c r="C34" s="10"/>
      <c r="D34" s="11"/>
      <c r="E34" s="11"/>
      <c r="F34" s="11"/>
    </row>
    <row r="35" spans="1:6" ht="71.25">
      <c r="A35" s="7"/>
      <c r="B35" s="16" t="s">
        <v>8</v>
      </c>
      <c r="C35" s="16" t="s">
        <v>9</v>
      </c>
      <c r="D35" s="16" t="s">
        <v>10</v>
      </c>
      <c r="E35" s="16" t="s">
        <v>11</v>
      </c>
      <c r="F35" s="11"/>
    </row>
    <row r="36" spans="1:5" ht="30.75" customHeight="1">
      <c r="A36" s="50" t="s">
        <v>31</v>
      </c>
      <c r="B36" s="50"/>
      <c r="C36" s="50"/>
      <c r="D36" s="5">
        <f>D37</f>
        <v>1.9320000000000002</v>
      </c>
      <c r="E36" s="5">
        <f>E37</f>
        <v>0.0115</v>
      </c>
    </row>
    <row r="37" spans="1:5" ht="30">
      <c r="A37" s="6">
        <v>1</v>
      </c>
      <c r="B37" s="42" t="s">
        <v>32</v>
      </c>
      <c r="C37" s="42" t="s">
        <v>33</v>
      </c>
      <c r="D37" s="4">
        <f>E37*12*$D$3</f>
        <v>1.9320000000000002</v>
      </c>
      <c r="E37" s="43">
        <v>0.0115</v>
      </c>
    </row>
    <row r="38" spans="1:5" ht="30.75" customHeight="1">
      <c r="A38" s="50" t="s">
        <v>34</v>
      </c>
      <c r="B38" s="50"/>
      <c r="C38" s="50"/>
      <c r="D38" s="5">
        <f>D39+D40+D41</f>
        <v>57.959999999999994</v>
      </c>
      <c r="E38" s="5">
        <f>E39+E40+E41</f>
        <v>0.34500000000000003</v>
      </c>
    </row>
    <row r="39" spans="1:5" ht="45">
      <c r="A39" s="6">
        <v>2</v>
      </c>
      <c r="B39" s="42" t="s">
        <v>35</v>
      </c>
      <c r="C39" s="42" t="s">
        <v>36</v>
      </c>
      <c r="D39" s="4">
        <f>E39*12*$D$3</f>
        <v>3.8640000000000003</v>
      </c>
      <c r="E39" s="43">
        <v>0.023</v>
      </c>
    </row>
    <row r="40" spans="1:5" ht="30">
      <c r="A40" s="6">
        <v>3</v>
      </c>
      <c r="B40" s="47" t="s">
        <v>40</v>
      </c>
      <c r="C40" s="47" t="s">
        <v>41</v>
      </c>
      <c r="D40" s="4">
        <f>E40*12*$D$3</f>
        <v>42.504</v>
      </c>
      <c r="E40" s="43">
        <v>0.253</v>
      </c>
    </row>
    <row r="41" spans="1:5" ht="15">
      <c r="A41" s="6">
        <v>4</v>
      </c>
      <c r="B41" s="44" t="s">
        <v>37</v>
      </c>
      <c r="C41" s="7" t="s">
        <v>33</v>
      </c>
      <c r="D41" s="4">
        <f>E41*12*$D$3</f>
        <v>11.591999999999999</v>
      </c>
      <c r="E41" s="2">
        <v>0.06899999999999999</v>
      </c>
    </row>
    <row r="42" spans="1:6" ht="15">
      <c r="A42" s="16"/>
      <c r="B42" s="25" t="s">
        <v>20</v>
      </c>
      <c r="C42" s="25"/>
      <c r="D42" s="26">
        <f>D36+D38</f>
        <v>59.891999999999996</v>
      </c>
      <c r="E42" s="5">
        <f>E36+E38</f>
        <v>0.35650000000000004</v>
      </c>
      <c r="F42" s="15"/>
    </row>
    <row r="43" spans="1:6" ht="15">
      <c r="A43" s="11"/>
      <c r="B43" s="11"/>
      <c r="C43" s="11"/>
      <c r="D43" s="11"/>
      <c r="E43" s="11"/>
      <c r="F43" s="11"/>
    </row>
    <row r="44" spans="1:6" ht="15">
      <c r="A44" s="11"/>
      <c r="B44" s="11"/>
      <c r="C44" s="11"/>
      <c r="D44" s="11"/>
      <c r="E44" s="11"/>
      <c r="F44" s="11"/>
    </row>
    <row r="45" spans="1:6" ht="105">
      <c r="A45" s="22" t="s">
        <v>21</v>
      </c>
      <c r="B45" s="22" t="s">
        <v>22</v>
      </c>
      <c r="C45" s="22" t="s">
        <v>23</v>
      </c>
      <c r="D45" s="22" t="s">
        <v>24</v>
      </c>
      <c r="E45" s="22" t="s">
        <v>25</v>
      </c>
      <c r="F45" s="22" t="s">
        <v>26</v>
      </c>
    </row>
    <row r="46" spans="1:6" ht="15">
      <c r="A46" s="22">
        <v>1</v>
      </c>
      <c r="B46" s="32" t="s">
        <v>38</v>
      </c>
      <c r="C46" s="22" t="s">
        <v>39</v>
      </c>
      <c r="D46" s="46">
        <f>638.6*1</f>
        <v>638.6</v>
      </c>
      <c r="E46" s="33">
        <f>D46/12/$D$3</f>
        <v>3.8011904761904765</v>
      </c>
      <c r="F46" s="34">
        <v>1</v>
      </c>
    </row>
    <row r="47" spans="1:6" ht="15">
      <c r="A47" s="22"/>
      <c r="B47" s="35" t="s">
        <v>27</v>
      </c>
      <c r="C47" s="21"/>
      <c r="D47" s="36">
        <f>SUM(D46:D46)</f>
        <v>638.6</v>
      </c>
      <c r="E47" s="37">
        <f>SUM(E46:E46)</f>
        <v>3.8011904761904765</v>
      </c>
      <c r="F47" s="38"/>
    </row>
    <row r="48" ht="24" customHeight="1"/>
    <row r="49" spans="2:3" ht="29.25">
      <c r="B49" s="28" t="s">
        <v>45</v>
      </c>
      <c r="C49" s="45">
        <f>C28</f>
        <v>692.2728932870939</v>
      </c>
    </row>
  </sheetData>
  <mergeCells count="9">
    <mergeCell ref="A38:C38"/>
    <mergeCell ref="A14:C14"/>
    <mergeCell ref="A17:C17"/>
    <mergeCell ref="A33:F33"/>
    <mergeCell ref="A36:C36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="97" zoomScaleNormal="97" workbookViewId="0" topLeftCell="A40">
      <selection activeCell="C50" sqref="C50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46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65</v>
      </c>
      <c r="C3" s="14"/>
      <c r="D3" s="1">
        <v>60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679.3197766797002</v>
      </c>
      <c r="E8" s="5">
        <f>SUM(E9:E11)</f>
        <v>0.9434996898329169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491.62211956056734</v>
      </c>
      <c r="E9" s="3">
        <v>0.6828084993896768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141.97680000000005</v>
      </c>
      <c r="E10" s="3">
        <v>0.19719000000000006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45.72085711913276</v>
      </c>
      <c r="E11" s="48">
        <v>0.06350119044323994</v>
      </c>
      <c r="F11" s="17"/>
    </row>
    <row r="12" spans="1:6" ht="15">
      <c r="A12" s="54" t="s">
        <v>12</v>
      </c>
      <c r="B12" s="57"/>
      <c r="C12" s="58"/>
      <c r="D12" s="19">
        <f>SUM(D13:D15)</f>
        <v>90.71999999999998</v>
      </c>
      <c r="E12" s="19">
        <f>SUM(E13:E15)</f>
        <v>0.126</v>
      </c>
      <c r="F12" s="17"/>
    </row>
    <row r="13" spans="1:6" ht="15" customHeight="1">
      <c r="A13" s="20">
        <v>4</v>
      </c>
      <c r="B13" s="9" t="s">
        <v>13</v>
      </c>
      <c r="C13" s="9" t="s">
        <v>14</v>
      </c>
      <c r="D13" s="48">
        <f>E13*$D$3*12</f>
        <v>12.959999999999997</v>
      </c>
      <c r="E13" s="3">
        <v>0.018</v>
      </c>
      <c r="F13" s="17"/>
    </row>
    <row r="14" spans="1:6" ht="15">
      <c r="A14" s="6">
        <v>5</v>
      </c>
      <c r="B14" s="9" t="s">
        <v>43</v>
      </c>
      <c r="C14" s="9" t="s">
        <v>14</v>
      </c>
      <c r="D14" s="48">
        <f>E14*$D$3*12</f>
        <v>25.919999999999995</v>
      </c>
      <c r="E14" s="3">
        <v>0.036</v>
      </c>
      <c r="F14" s="17"/>
    </row>
    <row r="15" spans="1:6" ht="60">
      <c r="A15" s="6">
        <v>6</v>
      </c>
      <c r="B15" s="9" t="s">
        <v>44</v>
      </c>
      <c r="C15" s="9" t="s">
        <v>14</v>
      </c>
      <c r="D15" s="48">
        <f>E15*$D$3*12</f>
        <v>51.83999999999999</v>
      </c>
      <c r="E15" s="3">
        <v>0.072</v>
      </c>
      <c r="F15" s="17"/>
    </row>
    <row r="16" spans="1:6" ht="15">
      <c r="A16" s="51" t="s">
        <v>15</v>
      </c>
      <c r="B16" s="52"/>
      <c r="C16" s="52"/>
      <c r="D16" s="23">
        <f>SUM(D17:D18)</f>
        <v>821.7347368399561</v>
      </c>
      <c r="E16" s="23">
        <f>SUM(E17:E18)</f>
        <v>1.14129824561105</v>
      </c>
      <c r="F16" s="17"/>
    </row>
    <row r="17" spans="1:6" ht="60">
      <c r="A17" s="6">
        <v>7</v>
      </c>
      <c r="B17" s="9" t="s">
        <v>59</v>
      </c>
      <c r="C17" s="9" t="s">
        <v>14</v>
      </c>
      <c r="D17" s="4">
        <f>E17*$D$3*12</f>
        <v>54.80323268268624</v>
      </c>
      <c r="E17" s="3">
        <v>0.07611560094817534</v>
      </c>
      <c r="F17" s="17"/>
    </row>
    <row r="18" spans="1:6" ht="60">
      <c r="A18" s="6">
        <v>8</v>
      </c>
      <c r="B18" s="9" t="s">
        <v>16</v>
      </c>
      <c r="C18" s="9" t="s">
        <v>60</v>
      </c>
      <c r="D18" s="4">
        <f>E18*$D$3*12</f>
        <v>766.9315041572698</v>
      </c>
      <c r="E18" s="4">
        <v>1.0651826446628747</v>
      </c>
      <c r="F18" s="17"/>
    </row>
    <row r="19" spans="1:6" ht="15">
      <c r="A19" s="51" t="s">
        <v>17</v>
      </c>
      <c r="B19" s="51"/>
      <c r="C19" s="51"/>
      <c r="D19" s="24">
        <f>SUM(D20)</f>
        <v>219.24</v>
      </c>
      <c r="E19" s="24">
        <f>E20</f>
        <v>0.3045</v>
      </c>
      <c r="F19" s="17"/>
    </row>
    <row r="20" spans="1:6" ht="15">
      <c r="A20" s="6">
        <v>9</v>
      </c>
      <c r="B20" s="9" t="s">
        <v>18</v>
      </c>
      <c r="C20" s="9" t="s">
        <v>19</v>
      </c>
      <c r="D20" s="48">
        <f>E20*$D$3*12</f>
        <v>219.24</v>
      </c>
      <c r="E20" s="3">
        <v>0.3045</v>
      </c>
      <c r="F20" s="17"/>
    </row>
    <row r="21" spans="1:6" ht="15">
      <c r="A21" s="16"/>
      <c r="B21" s="25" t="s">
        <v>20</v>
      </c>
      <c r="C21" s="25"/>
      <c r="D21" s="5">
        <f>D8+D12+D16+D19</f>
        <v>1811.0145135196565</v>
      </c>
      <c r="E21" s="5">
        <f>E8+E12+E16+E19</f>
        <v>2.515297935443967</v>
      </c>
      <c r="F21" s="17"/>
    </row>
    <row r="22" spans="1:6" ht="15">
      <c r="A22" s="27"/>
      <c r="B22" s="28"/>
      <c r="C22" s="29"/>
      <c r="D22" s="30"/>
      <c r="E22" s="31"/>
      <c r="F22" s="11"/>
    </row>
    <row r="23" spans="1:6" ht="15">
      <c r="A23" s="27"/>
      <c r="B23" s="28"/>
      <c r="C23" s="29"/>
      <c r="D23" s="30"/>
      <c r="E23" s="31"/>
      <c r="F23" s="11"/>
    </row>
    <row r="24" spans="1:6" ht="105">
      <c r="A24" s="22" t="s">
        <v>21</v>
      </c>
      <c r="B24" s="22" t="s">
        <v>22</v>
      </c>
      <c r="C24" s="22" t="s">
        <v>23</v>
      </c>
      <c r="D24" s="22" t="s">
        <v>24</v>
      </c>
      <c r="E24" s="22" t="s">
        <v>25</v>
      </c>
      <c r="F24" s="22" t="s">
        <v>26</v>
      </c>
    </row>
    <row r="25" spans="1:6" ht="15">
      <c r="A25" s="22">
        <v>1</v>
      </c>
      <c r="B25" s="32" t="s">
        <v>38</v>
      </c>
      <c r="C25" s="22" t="s">
        <v>49</v>
      </c>
      <c r="D25" s="46">
        <f>638.6*3</f>
        <v>1915.8000000000002</v>
      </c>
      <c r="E25" s="33">
        <f>D25/12/$D$3</f>
        <v>2.6608333333333336</v>
      </c>
      <c r="F25" s="34">
        <v>1</v>
      </c>
    </row>
    <row r="26" spans="1:6" ht="15">
      <c r="A26" s="22"/>
      <c r="B26" s="35" t="s">
        <v>27</v>
      </c>
      <c r="C26" s="21"/>
      <c r="D26" s="49">
        <f>SUM(D25:D25)</f>
        <v>1915.8000000000002</v>
      </c>
      <c r="E26" s="37">
        <f>SUM(E25:E25)</f>
        <v>2.6608333333333336</v>
      </c>
      <c r="F26" s="38"/>
    </row>
    <row r="27" spans="1:6" ht="15">
      <c r="A27" s="27"/>
      <c r="B27" s="28"/>
      <c r="C27" s="39"/>
      <c r="D27" s="39"/>
      <c r="E27" s="39"/>
      <c r="F27" s="39"/>
    </row>
    <row r="28" spans="1:6" ht="15">
      <c r="A28" s="27"/>
      <c r="B28" s="28"/>
      <c r="C28" s="39"/>
      <c r="D28" s="39"/>
      <c r="E28" s="39"/>
      <c r="F28" s="39"/>
    </row>
    <row r="29" spans="1:6" ht="15">
      <c r="A29" s="27"/>
      <c r="B29" s="28"/>
      <c r="C29" s="39"/>
      <c r="D29" s="39"/>
      <c r="E29" s="39"/>
      <c r="F29" s="39"/>
    </row>
    <row r="30" spans="1:6" ht="29.25">
      <c r="A30" s="27"/>
      <c r="B30" s="28" t="s">
        <v>28</v>
      </c>
      <c r="C30" s="40">
        <f>D21+D26</f>
        <v>3726.8145135196564</v>
      </c>
      <c r="D30" s="40"/>
      <c r="E30" s="40"/>
      <c r="F30" s="39"/>
    </row>
    <row r="31" spans="1:6" ht="15">
      <c r="A31" s="27"/>
      <c r="B31" s="28" t="s">
        <v>29</v>
      </c>
      <c r="C31" s="41">
        <f>E21+E26</f>
        <v>5.176131268777301</v>
      </c>
      <c r="D31" s="39"/>
      <c r="E31" s="39"/>
      <c r="F31" s="39"/>
    </row>
    <row r="32" spans="1:6" ht="15">
      <c r="A32" s="27"/>
      <c r="B32" s="28"/>
      <c r="C32" s="41"/>
      <c r="D32" s="39"/>
      <c r="E32" s="39"/>
      <c r="F32" s="39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3" t="s">
        <v>30</v>
      </c>
      <c r="B34" s="53"/>
      <c r="C34" s="53"/>
      <c r="D34" s="53"/>
      <c r="E34" s="53"/>
      <c r="F34" s="53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0" t="s">
        <v>31</v>
      </c>
      <c r="B37" s="50"/>
      <c r="C37" s="50"/>
      <c r="D37" s="5">
        <f>D38</f>
        <v>8.280000000000001</v>
      </c>
      <c r="E37" s="5">
        <f>E38</f>
        <v>0.0115</v>
      </c>
    </row>
    <row r="38" spans="1:5" ht="30">
      <c r="A38" s="6">
        <v>1</v>
      </c>
      <c r="B38" s="42" t="s">
        <v>32</v>
      </c>
      <c r="C38" s="42" t="s">
        <v>33</v>
      </c>
      <c r="D38" s="4">
        <f>E38*12*$D$3</f>
        <v>8.280000000000001</v>
      </c>
      <c r="E38" s="43">
        <v>0.0115</v>
      </c>
    </row>
    <row r="39" spans="1:5" ht="30.75" customHeight="1">
      <c r="A39" s="50" t="s">
        <v>34</v>
      </c>
      <c r="B39" s="50"/>
      <c r="C39" s="50"/>
      <c r="D39" s="5">
        <f>D40+D41+D42</f>
        <v>248.39999999999998</v>
      </c>
      <c r="E39" s="5">
        <f>E40+E41+E42</f>
        <v>0.34500000000000003</v>
      </c>
    </row>
    <row r="40" spans="1:5" ht="45">
      <c r="A40" s="6">
        <v>2</v>
      </c>
      <c r="B40" s="42" t="s">
        <v>35</v>
      </c>
      <c r="C40" s="42" t="s">
        <v>36</v>
      </c>
      <c r="D40" s="4">
        <f>E40*12*$D$3</f>
        <v>16.560000000000002</v>
      </c>
      <c r="E40" s="43">
        <v>0.023</v>
      </c>
    </row>
    <row r="41" spans="1:5" ht="30">
      <c r="A41" s="6">
        <v>3</v>
      </c>
      <c r="B41" s="47" t="s">
        <v>40</v>
      </c>
      <c r="C41" s="47" t="s">
        <v>41</v>
      </c>
      <c r="D41" s="4">
        <f>E41*12*$D$3</f>
        <v>182.16</v>
      </c>
      <c r="E41" s="43">
        <v>0.253</v>
      </c>
    </row>
    <row r="42" spans="1:5" ht="15">
      <c r="A42" s="6">
        <v>4</v>
      </c>
      <c r="B42" s="44" t="s">
        <v>37</v>
      </c>
      <c r="C42" s="7" t="s">
        <v>33</v>
      </c>
      <c r="D42" s="4">
        <f>E42*12*$D$3</f>
        <v>49.67999999999999</v>
      </c>
      <c r="E42" s="2">
        <v>0.06899999999999999</v>
      </c>
    </row>
    <row r="43" spans="1:6" ht="15">
      <c r="A43" s="16"/>
      <c r="B43" s="25" t="s">
        <v>20</v>
      </c>
      <c r="C43" s="25"/>
      <c r="D43" s="26">
        <f>D37+D39</f>
        <v>256.67999999999995</v>
      </c>
      <c r="E43" s="5">
        <f>E37+E39</f>
        <v>0.35650000000000004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2" t="s">
        <v>21</v>
      </c>
      <c r="B46" s="22" t="s">
        <v>22</v>
      </c>
      <c r="C46" s="22" t="s">
        <v>23</v>
      </c>
      <c r="D46" s="22" t="s">
        <v>24</v>
      </c>
      <c r="E46" s="22" t="s">
        <v>25</v>
      </c>
      <c r="F46" s="22" t="s">
        <v>26</v>
      </c>
    </row>
    <row r="47" spans="1:6" ht="15">
      <c r="A47" s="22">
        <v>1</v>
      </c>
      <c r="B47" s="32" t="s">
        <v>38</v>
      </c>
      <c r="C47" s="22" t="s">
        <v>39</v>
      </c>
      <c r="D47" s="46">
        <f>638.6*2</f>
        <v>1277.2</v>
      </c>
      <c r="E47" s="33">
        <f>D47/12/$D$3</f>
        <v>1.7738888888888888</v>
      </c>
      <c r="F47" s="34">
        <v>1</v>
      </c>
    </row>
    <row r="48" spans="1:6" ht="15">
      <c r="A48" s="22"/>
      <c r="B48" s="35" t="s">
        <v>27</v>
      </c>
      <c r="C48" s="21"/>
      <c r="D48" s="36">
        <f>SUM(D47:D47)</f>
        <v>1277.2</v>
      </c>
      <c r="E48" s="37">
        <f>SUM(E47:E47)</f>
        <v>1.7738888888888888</v>
      </c>
      <c r="F48" s="38"/>
    </row>
    <row r="49" ht="24" customHeight="1"/>
    <row r="50" spans="2:3" ht="29.25">
      <c r="B50" s="28" t="s">
        <v>51</v>
      </c>
      <c r="C50" s="45">
        <f>C30</f>
        <v>3726.8145135196564</v>
      </c>
    </row>
  </sheetData>
  <mergeCells count="9">
    <mergeCell ref="A39:C39"/>
    <mergeCell ref="A16:C16"/>
    <mergeCell ref="A19:C19"/>
    <mergeCell ref="A34:F34"/>
    <mergeCell ref="A37:C37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97" zoomScaleNormal="97" workbookViewId="0" topLeftCell="A40">
      <selection activeCell="C49" sqref="C49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50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66</v>
      </c>
      <c r="C3" s="14"/>
      <c r="D3" s="1">
        <v>47.8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452.8798511198001</v>
      </c>
      <c r="E8" s="5">
        <f>SUM(E9:E11)</f>
        <v>0.7895394893999306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327.7480797070449</v>
      </c>
      <c r="E9" s="3">
        <v>0.571387865598056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94.65120000000002</v>
      </c>
      <c r="E10" s="3">
        <v>0.16501255230125528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30.480571412755182</v>
      </c>
      <c r="E11" s="48">
        <v>0.053139071500619216</v>
      </c>
      <c r="F11" s="17"/>
    </row>
    <row r="12" spans="1:6" ht="15">
      <c r="A12" s="54" t="s">
        <v>12</v>
      </c>
      <c r="B12" s="57"/>
      <c r="C12" s="58"/>
      <c r="D12" s="19">
        <f>SUM(D13:D15)</f>
        <v>57.57796799999999</v>
      </c>
      <c r="E12" s="19">
        <f>SUM(E13:E15)</f>
        <v>0.10038</v>
      </c>
      <c r="F12" s="17"/>
    </row>
    <row r="13" spans="1:6" ht="15" customHeight="1">
      <c r="A13" s="20">
        <v>4</v>
      </c>
      <c r="B13" s="9" t="s">
        <v>13</v>
      </c>
      <c r="C13" s="9" t="s">
        <v>14</v>
      </c>
      <c r="D13" s="48">
        <f>E13*$D$3*12</f>
        <v>8.225423999999999</v>
      </c>
      <c r="E13" s="3">
        <v>0.014339999999999999</v>
      </c>
      <c r="F13" s="17"/>
    </row>
    <row r="14" spans="1:6" ht="15">
      <c r="A14" s="6">
        <v>5</v>
      </c>
      <c r="B14" s="9" t="s">
        <v>43</v>
      </c>
      <c r="C14" s="9" t="s">
        <v>14</v>
      </c>
      <c r="D14" s="48">
        <f>E14*$D$3*12</f>
        <v>16.450847999999997</v>
      </c>
      <c r="E14" s="3">
        <v>0.028679999999999997</v>
      </c>
      <c r="F14" s="17"/>
    </row>
    <row r="15" spans="1:6" ht="60">
      <c r="A15" s="6">
        <v>6</v>
      </c>
      <c r="B15" s="9" t="s">
        <v>44</v>
      </c>
      <c r="C15" s="9" t="s">
        <v>14</v>
      </c>
      <c r="D15" s="48">
        <f>E15*$D$3*12</f>
        <v>32.901695999999994</v>
      </c>
      <c r="E15" s="3">
        <v>0.057359999999999994</v>
      </c>
      <c r="F15" s="17"/>
    </row>
    <row r="16" spans="1:6" ht="15">
      <c r="A16" s="51" t="s">
        <v>15</v>
      </c>
      <c r="B16" s="52"/>
      <c r="C16" s="52"/>
      <c r="D16" s="23">
        <f>SUM(D17:D18)</f>
        <v>714.1880908648345</v>
      </c>
      <c r="E16" s="23">
        <f>SUM(E17:E18)</f>
        <v>1.2450977874212596</v>
      </c>
      <c r="F16" s="17"/>
    </row>
    <row r="17" spans="1:6" ht="59.25" customHeight="1">
      <c r="A17" s="6">
        <v>7</v>
      </c>
      <c r="B17" s="9" t="s">
        <v>47</v>
      </c>
      <c r="C17" s="9" t="s">
        <v>14</v>
      </c>
      <c r="D17" s="4">
        <f>E17*$D$3*12</f>
        <v>74.48863559425591</v>
      </c>
      <c r="E17" s="4">
        <v>0.1298616380652997</v>
      </c>
      <c r="F17" s="17"/>
    </row>
    <row r="18" spans="1:6" ht="90">
      <c r="A18" s="6">
        <v>8</v>
      </c>
      <c r="B18" s="9" t="s">
        <v>16</v>
      </c>
      <c r="C18" s="9" t="s">
        <v>48</v>
      </c>
      <c r="D18" s="4">
        <f>E18*$D$3*12</f>
        <v>639.6994552705786</v>
      </c>
      <c r="E18" s="3">
        <v>1.11523614935596</v>
      </c>
      <c r="F18" s="17"/>
    </row>
    <row r="19" spans="1:6" ht="15">
      <c r="A19" s="51" t="s">
        <v>17</v>
      </c>
      <c r="B19" s="51"/>
      <c r="C19" s="51"/>
      <c r="D19" s="24">
        <f>SUM(D20)</f>
        <v>146.16</v>
      </c>
      <c r="E19" s="24">
        <f>E20</f>
        <v>0.25481171548117154</v>
      </c>
      <c r="F19" s="17"/>
    </row>
    <row r="20" spans="1:6" ht="15">
      <c r="A20" s="6">
        <v>9</v>
      </c>
      <c r="B20" s="9" t="s">
        <v>18</v>
      </c>
      <c r="C20" s="9" t="s">
        <v>19</v>
      </c>
      <c r="D20" s="48">
        <f>E20*$D$3*12</f>
        <v>146.16</v>
      </c>
      <c r="E20" s="3">
        <v>0.25481171548117154</v>
      </c>
      <c r="F20" s="17"/>
    </row>
    <row r="21" spans="1:6" ht="15">
      <c r="A21" s="16"/>
      <c r="B21" s="25" t="s">
        <v>20</v>
      </c>
      <c r="C21" s="25"/>
      <c r="D21" s="5">
        <f>D8+D12+D16+D19</f>
        <v>1370.8059099846348</v>
      </c>
      <c r="E21" s="5">
        <f>E8+E12+E16+E19</f>
        <v>2.3898289923023617</v>
      </c>
      <c r="F21" s="17"/>
    </row>
    <row r="22" spans="1:6" ht="15">
      <c r="A22" s="27"/>
      <c r="B22" s="28"/>
      <c r="C22" s="29"/>
      <c r="D22" s="30"/>
      <c r="E22" s="31"/>
      <c r="F22" s="11"/>
    </row>
    <row r="23" spans="1:6" ht="15">
      <c r="A23" s="27"/>
      <c r="B23" s="28"/>
      <c r="C23" s="29"/>
      <c r="D23" s="30"/>
      <c r="E23" s="31"/>
      <c r="F23" s="11"/>
    </row>
    <row r="24" spans="1:6" ht="105">
      <c r="A24" s="22" t="s">
        <v>21</v>
      </c>
      <c r="B24" s="22" t="s">
        <v>22</v>
      </c>
      <c r="C24" s="22" t="s">
        <v>23</v>
      </c>
      <c r="D24" s="22" t="s">
        <v>24</v>
      </c>
      <c r="E24" s="22" t="s">
        <v>25</v>
      </c>
      <c r="F24" s="22" t="s">
        <v>26</v>
      </c>
    </row>
    <row r="25" spans="1:6" ht="15">
      <c r="A25" s="22">
        <v>1</v>
      </c>
      <c r="B25" s="32" t="s">
        <v>38</v>
      </c>
      <c r="C25" s="22" t="s">
        <v>39</v>
      </c>
      <c r="D25" s="46">
        <f>638.6*2</f>
        <v>1277.2</v>
      </c>
      <c r="E25" s="33">
        <f>D25/12/$D$3</f>
        <v>2.2266387726638777</v>
      </c>
      <c r="F25" s="34">
        <v>1</v>
      </c>
    </row>
    <row r="26" spans="1:6" ht="15">
      <c r="A26" s="22"/>
      <c r="B26" s="35" t="s">
        <v>27</v>
      </c>
      <c r="C26" s="21"/>
      <c r="D26" s="49">
        <f>SUM(D25:D25)</f>
        <v>1277.2</v>
      </c>
      <c r="E26" s="37">
        <f>SUM(E25:E25)</f>
        <v>2.2266387726638777</v>
      </c>
      <c r="F26" s="38"/>
    </row>
    <row r="27" spans="1:6" ht="15">
      <c r="A27" s="27"/>
      <c r="B27" s="28"/>
      <c r="C27" s="39"/>
      <c r="D27" s="39"/>
      <c r="E27" s="39"/>
      <c r="F27" s="39"/>
    </row>
    <row r="28" spans="1:6" ht="15">
      <c r="A28" s="27"/>
      <c r="B28" s="28"/>
      <c r="C28" s="39"/>
      <c r="D28" s="39"/>
      <c r="E28" s="39"/>
      <c r="F28" s="39"/>
    </row>
    <row r="29" spans="1:6" ht="29.25">
      <c r="A29" s="27"/>
      <c r="B29" s="28" t="s">
        <v>28</v>
      </c>
      <c r="C29" s="40">
        <f>D21+D26</f>
        <v>2648.005909984635</v>
      </c>
      <c r="D29" s="40"/>
      <c r="E29" s="40"/>
      <c r="F29" s="39"/>
    </row>
    <row r="30" spans="1:6" ht="15">
      <c r="A30" s="27"/>
      <c r="B30" s="28" t="s">
        <v>29</v>
      </c>
      <c r="C30" s="41">
        <f>E21+E26</f>
        <v>4.61646776496624</v>
      </c>
      <c r="D30" s="39"/>
      <c r="E30" s="39"/>
      <c r="F30" s="39"/>
    </row>
    <row r="31" spans="1:6" ht="15">
      <c r="A31" s="27"/>
      <c r="B31" s="28"/>
      <c r="C31" s="41"/>
      <c r="D31" s="39"/>
      <c r="E31" s="39"/>
      <c r="F31" s="39"/>
    </row>
    <row r="32" spans="1:6" ht="5.25" customHeight="1">
      <c r="A32" s="11"/>
      <c r="B32" s="11"/>
      <c r="C32" s="11"/>
      <c r="D32" s="11"/>
      <c r="E32" s="11"/>
      <c r="F32" s="11"/>
    </row>
    <row r="33" spans="1:6" ht="33.75" customHeight="1">
      <c r="A33" s="53" t="s">
        <v>30</v>
      </c>
      <c r="B33" s="53"/>
      <c r="C33" s="53"/>
      <c r="D33" s="53"/>
      <c r="E33" s="53"/>
      <c r="F33" s="53"/>
    </row>
    <row r="34" spans="1:6" ht="15">
      <c r="A34" s="10"/>
      <c r="B34" s="10"/>
      <c r="C34" s="10"/>
      <c r="D34" s="11"/>
      <c r="E34" s="11"/>
      <c r="F34" s="11"/>
    </row>
    <row r="35" spans="1:6" ht="71.25">
      <c r="A35" s="7"/>
      <c r="B35" s="16" t="s">
        <v>8</v>
      </c>
      <c r="C35" s="16" t="s">
        <v>9</v>
      </c>
      <c r="D35" s="16" t="s">
        <v>10</v>
      </c>
      <c r="E35" s="16" t="s">
        <v>11</v>
      </c>
      <c r="F35" s="11"/>
    </row>
    <row r="36" spans="1:5" ht="30.75" customHeight="1">
      <c r="A36" s="50" t="s">
        <v>31</v>
      </c>
      <c r="B36" s="50"/>
      <c r="C36" s="50"/>
      <c r="D36" s="5">
        <f>D37</f>
        <v>6.5964</v>
      </c>
      <c r="E36" s="5">
        <f>E37</f>
        <v>0.0115</v>
      </c>
    </row>
    <row r="37" spans="1:5" ht="30">
      <c r="A37" s="6">
        <v>1</v>
      </c>
      <c r="B37" s="42" t="s">
        <v>32</v>
      </c>
      <c r="C37" s="42" t="s">
        <v>33</v>
      </c>
      <c r="D37" s="4">
        <f>E37*12*$D$3</f>
        <v>6.5964</v>
      </c>
      <c r="E37" s="43">
        <v>0.0115</v>
      </c>
    </row>
    <row r="38" spans="1:5" ht="30.75" customHeight="1">
      <c r="A38" s="50" t="s">
        <v>34</v>
      </c>
      <c r="B38" s="50"/>
      <c r="C38" s="50"/>
      <c r="D38" s="5">
        <f>D39+D40+D41</f>
        <v>197.892</v>
      </c>
      <c r="E38" s="5">
        <f>E39+E40+E41</f>
        <v>0.34500000000000003</v>
      </c>
    </row>
    <row r="39" spans="1:5" ht="45">
      <c r="A39" s="6">
        <v>2</v>
      </c>
      <c r="B39" s="42" t="s">
        <v>35</v>
      </c>
      <c r="C39" s="42" t="s">
        <v>36</v>
      </c>
      <c r="D39" s="4">
        <f>E39*12*$D$3</f>
        <v>13.1928</v>
      </c>
      <c r="E39" s="43">
        <v>0.023</v>
      </c>
    </row>
    <row r="40" spans="1:5" ht="30">
      <c r="A40" s="6">
        <v>3</v>
      </c>
      <c r="B40" s="47" t="s">
        <v>40</v>
      </c>
      <c r="C40" s="47" t="s">
        <v>41</v>
      </c>
      <c r="D40" s="4">
        <f>E40*12*$D$3</f>
        <v>145.1208</v>
      </c>
      <c r="E40" s="43">
        <v>0.253</v>
      </c>
    </row>
    <row r="41" spans="1:5" ht="15">
      <c r="A41" s="6">
        <v>4</v>
      </c>
      <c r="B41" s="44" t="s">
        <v>37</v>
      </c>
      <c r="C41" s="7" t="s">
        <v>33</v>
      </c>
      <c r="D41" s="4">
        <f>E41*12*$D$3</f>
        <v>39.57839999999999</v>
      </c>
      <c r="E41" s="2">
        <v>0.06899999999999999</v>
      </c>
    </row>
    <row r="42" spans="1:6" ht="15">
      <c r="A42" s="16"/>
      <c r="B42" s="25" t="s">
        <v>20</v>
      </c>
      <c r="C42" s="25"/>
      <c r="D42" s="26">
        <f>D36+D38</f>
        <v>204.48839999999998</v>
      </c>
      <c r="E42" s="5">
        <f>E36+E38</f>
        <v>0.35650000000000004</v>
      </c>
      <c r="F42" s="15"/>
    </row>
    <row r="43" spans="1:6" ht="15">
      <c r="A43" s="11"/>
      <c r="B43" s="11"/>
      <c r="C43" s="11"/>
      <c r="D43" s="11"/>
      <c r="E43" s="11"/>
      <c r="F43" s="11"/>
    </row>
    <row r="44" spans="1:6" ht="15">
      <c r="A44" s="11"/>
      <c r="B44" s="11"/>
      <c r="C44" s="11"/>
      <c r="D44" s="11"/>
      <c r="E44" s="11"/>
      <c r="F44" s="11"/>
    </row>
    <row r="45" spans="1:6" ht="105">
      <c r="A45" s="22" t="s">
        <v>21</v>
      </c>
      <c r="B45" s="22" t="s">
        <v>22</v>
      </c>
      <c r="C45" s="22" t="s">
        <v>23</v>
      </c>
      <c r="D45" s="22" t="s">
        <v>24</v>
      </c>
      <c r="E45" s="22" t="s">
        <v>25</v>
      </c>
      <c r="F45" s="22" t="s">
        <v>26</v>
      </c>
    </row>
    <row r="46" spans="1:6" ht="15">
      <c r="A46" s="22">
        <v>1</v>
      </c>
      <c r="B46" s="32" t="s">
        <v>38</v>
      </c>
      <c r="C46" s="22" t="s">
        <v>39</v>
      </c>
      <c r="D46" s="46">
        <f>638.6*2</f>
        <v>1277.2</v>
      </c>
      <c r="E46" s="33">
        <f>D46/12/$D$3</f>
        <v>2.2266387726638777</v>
      </c>
      <c r="F46" s="34">
        <v>1</v>
      </c>
    </row>
    <row r="47" spans="1:6" ht="15">
      <c r="A47" s="22"/>
      <c r="B47" s="35" t="s">
        <v>27</v>
      </c>
      <c r="C47" s="21"/>
      <c r="D47" s="36">
        <f>SUM(D46:D46)</f>
        <v>1277.2</v>
      </c>
      <c r="E47" s="37">
        <f>SUM(E46:E46)</f>
        <v>2.2266387726638777</v>
      </c>
      <c r="F47" s="38"/>
    </row>
    <row r="48" ht="24" customHeight="1"/>
    <row r="49" spans="2:3" ht="29.25">
      <c r="B49" s="28" t="s">
        <v>52</v>
      </c>
      <c r="C49" s="45">
        <f>C29</f>
        <v>2648.005909984635</v>
      </c>
    </row>
  </sheetData>
  <mergeCells count="9">
    <mergeCell ref="A38:C38"/>
    <mergeCell ref="A16:C16"/>
    <mergeCell ref="A19:C19"/>
    <mergeCell ref="A33:F33"/>
    <mergeCell ref="A36:C36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="97" zoomScaleNormal="97" workbookViewId="0" topLeftCell="A43">
      <selection activeCell="C50" sqref="C50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53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67</v>
      </c>
      <c r="C3" s="14"/>
      <c r="D3" s="1">
        <v>27.5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452.8798511198001</v>
      </c>
      <c r="E8" s="5">
        <f>SUM(E9:E11)</f>
        <v>1.3723631852115155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327.7480797070449</v>
      </c>
      <c r="E9" s="3">
        <v>0.9931759991122573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94.65120000000002</v>
      </c>
      <c r="E10" s="3">
        <v>0.28682181818181823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30.480571412755175</v>
      </c>
      <c r="E11" s="48">
        <v>0.09236536791743993</v>
      </c>
      <c r="F11" s="17"/>
    </row>
    <row r="12" spans="1:6" ht="15">
      <c r="A12" s="54" t="s">
        <v>12</v>
      </c>
      <c r="B12" s="57"/>
      <c r="C12" s="58"/>
      <c r="D12" s="19">
        <f>SUM(D13:D15)</f>
        <v>19.057499999999997</v>
      </c>
      <c r="E12" s="19">
        <f>SUM(E13:E15)</f>
        <v>0.05774999999999999</v>
      </c>
      <c r="F12" s="17"/>
    </row>
    <row r="13" spans="1:6" ht="15" customHeight="1">
      <c r="A13" s="20">
        <v>4</v>
      </c>
      <c r="B13" s="9" t="s">
        <v>13</v>
      </c>
      <c r="C13" s="9" t="s">
        <v>14</v>
      </c>
      <c r="D13" s="48">
        <f>E13*$D$3*12</f>
        <v>2.7224999999999997</v>
      </c>
      <c r="E13" s="3">
        <v>0.008249999999999999</v>
      </c>
      <c r="F13" s="17"/>
    </row>
    <row r="14" spans="1:6" ht="15">
      <c r="A14" s="6">
        <v>5</v>
      </c>
      <c r="B14" s="9" t="s">
        <v>43</v>
      </c>
      <c r="C14" s="9" t="s">
        <v>14</v>
      </c>
      <c r="D14" s="48">
        <f>E14*$D$3*12</f>
        <v>5.444999999999999</v>
      </c>
      <c r="E14" s="3">
        <v>0.016499999999999997</v>
      </c>
      <c r="F14" s="17"/>
    </row>
    <row r="15" spans="1:6" ht="60">
      <c r="A15" s="6">
        <v>6</v>
      </c>
      <c r="B15" s="9" t="s">
        <v>44</v>
      </c>
      <c r="C15" s="9" t="s">
        <v>14</v>
      </c>
      <c r="D15" s="48">
        <f>E15*$D$3*12</f>
        <v>10.889999999999999</v>
      </c>
      <c r="E15" s="3">
        <v>0.032999999999999995</v>
      </c>
      <c r="F15" s="17"/>
    </row>
    <row r="16" spans="1:6" ht="15">
      <c r="A16" s="51" t="s">
        <v>15</v>
      </c>
      <c r="B16" s="52"/>
      <c r="C16" s="52"/>
      <c r="D16" s="23">
        <f>SUM(D17:D18)</f>
        <v>165.41758723871607</v>
      </c>
      <c r="E16" s="23">
        <f>SUM(E17:E18)</f>
        <v>0.5012654158748971</v>
      </c>
      <c r="F16" s="17"/>
    </row>
    <row r="17" spans="1:6" ht="60">
      <c r="A17" s="6">
        <v>7</v>
      </c>
      <c r="B17" s="9" t="s">
        <v>59</v>
      </c>
      <c r="C17" s="9" t="s">
        <v>14</v>
      </c>
      <c r="D17" s="4">
        <f>E17*$D$3*12</f>
        <v>18.55941591344656</v>
      </c>
      <c r="E17" s="4">
        <v>0.0562406542831714</v>
      </c>
      <c r="F17" s="17"/>
    </row>
    <row r="18" spans="1:6" ht="60">
      <c r="A18" s="6">
        <v>8</v>
      </c>
      <c r="B18" s="9" t="s">
        <v>16</v>
      </c>
      <c r="C18" s="9" t="s">
        <v>60</v>
      </c>
      <c r="D18" s="4">
        <f>E18*$D$3*12</f>
        <v>146.8581713252695</v>
      </c>
      <c r="E18" s="3">
        <v>0.4450247615917257</v>
      </c>
      <c r="F18" s="17"/>
    </row>
    <row r="19" spans="1:6" ht="15">
      <c r="A19" s="51" t="s">
        <v>17</v>
      </c>
      <c r="B19" s="51"/>
      <c r="C19" s="51"/>
      <c r="D19" s="24">
        <f>SUM(D20)</f>
        <v>146.16</v>
      </c>
      <c r="E19" s="24">
        <f>E20</f>
        <v>0.4429090909090909</v>
      </c>
      <c r="F19" s="17"/>
    </row>
    <row r="20" spans="1:6" ht="15">
      <c r="A20" s="6">
        <v>9</v>
      </c>
      <c r="B20" s="9" t="s">
        <v>18</v>
      </c>
      <c r="C20" s="9" t="s">
        <v>19</v>
      </c>
      <c r="D20" s="48">
        <f>E20*$D$3*12</f>
        <v>146.16</v>
      </c>
      <c r="E20" s="3">
        <v>0.4429090909090909</v>
      </c>
      <c r="F20" s="17"/>
    </row>
    <row r="21" spans="1:6" ht="15">
      <c r="A21" s="16"/>
      <c r="B21" s="25" t="s">
        <v>20</v>
      </c>
      <c r="C21" s="25"/>
      <c r="D21" s="5">
        <f>D8+D12+D16+D19</f>
        <v>783.5149383585161</v>
      </c>
      <c r="E21" s="5">
        <f>E8+E12+E16+E19</f>
        <v>2.3742876919955034</v>
      </c>
      <c r="F21" s="17"/>
    </row>
    <row r="22" spans="1:6" ht="15">
      <c r="A22" s="27"/>
      <c r="B22" s="28"/>
      <c r="C22" s="29"/>
      <c r="D22" s="30"/>
      <c r="E22" s="31"/>
      <c r="F22" s="11"/>
    </row>
    <row r="23" spans="1:6" ht="15">
      <c r="A23" s="27"/>
      <c r="B23" s="28"/>
      <c r="C23" s="29"/>
      <c r="D23" s="30"/>
      <c r="E23" s="31"/>
      <c r="F23" s="11"/>
    </row>
    <row r="24" spans="1:6" ht="105">
      <c r="A24" s="22" t="s">
        <v>21</v>
      </c>
      <c r="B24" s="22" t="s">
        <v>22</v>
      </c>
      <c r="C24" s="22" t="s">
        <v>23</v>
      </c>
      <c r="D24" s="22" t="s">
        <v>24</v>
      </c>
      <c r="E24" s="22" t="s">
        <v>25</v>
      </c>
      <c r="F24" s="22" t="s">
        <v>26</v>
      </c>
    </row>
    <row r="25" spans="1:6" ht="15">
      <c r="A25" s="22">
        <v>1</v>
      </c>
      <c r="B25" s="32" t="s">
        <v>38</v>
      </c>
      <c r="C25" s="22" t="s">
        <v>62</v>
      </c>
      <c r="D25" s="46">
        <f>638.6*1</f>
        <v>638.6</v>
      </c>
      <c r="E25" s="33">
        <f>D25/12/$D$3</f>
        <v>1.9351515151515153</v>
      </c>
      <c r="F25" s="34">
        <v>1</v>
      </c>
    </row>
    <row r="26" spans="1:6" ht="15">
      <c r="A26" s="22"/>
      <c r="B26" s="35" t="s">
        <v>27</v>
      </c>
      <c r="C26" s="21"/>
      <c r="D26" s="49">
        <f>SUM(D25:D25)</f>
        <v>638.6</v>
      </c>
      <c r="E26" s="37">
        <f>SUM(E25:E25)</f>
        <v>1.9351515151515153</v>
      </c>
      <c r="F26" s="38"/>
    </row>
    <row r="27" spans="1:6" ht="15">
      <c r="A27" s="27"/>
      <c r="B27" s="28"/>
      <c r="C27" s="39"/>
      <c r="D27" s="39"/>
      <c r="E27" s="39"/>
      <c r="F27" s="39"/>
    </row>
    <row r="28" spans="1:6" ht="15">
      <c r="A28" s="27"/>
      <c r="B28" s="28"/>
      <c r="C28" s="39"/>
      <c r="D28" s="39"/>
      <c r="E28" s="39"/>
      <c r="F28" s="39"/>
    </row>
    <row r="29" spans="1:6" ht="15">
      <c r="A29" s="27"/>
      <c r="B29" s="28"/>
      <c r="C29" s="39"/>
      <c r="D29" s="39"/>
      <c r="E29" s="39"/>
      <c r="F29" s="39"/>
    </row>
    <row r="30" spans="1:6" ht="29.25">
      <c r="A30" s="27"/>
      <c r="B30" s="28" t="s">
        <v>28</v>
      </c>
      <c r="C30" s="40">
        <f>D21+D26</f>
        <v>1422.1149383585162</v>
      </c>
      <c r="D30" s="40"/>
      <c r="E30" s="40"/>
      <c r="F30" s="39"/>
    </row>
    <row r="31" spans="1:6" ht="15">
      <c r="A31" s="27"/>
      <c r="B31" s="28" t="s">
        <v>29</v>
      </c>
      <c r="C31" s="41">
        <f>E21+E26</f>
        <v>4.309439207147019</v>
      </c>
      <c r="D31" s="39"/>
      <c r="E31" s="39"/>
      <c r="F31" s="39"/>
    </row>
    <row r="32" spans="1:6" ht="15">
      <c r="A32" s="27"/>
      <c r="B32" s="28"/>
      <c r="C32" s="41"/>
      <c r="D32" s="39"/>
      <c r="E32" s="39"/>
      <c r="F32" s="39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3" t="s">
        <v>30</v>
      </c>
      <c r="B34" s="53"/>
      <c r="C34" s="53"/>
      <c r="D34" s="53"/>
      <c r="E34" s="53"/>
      <c r="F34" s="53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0" t="s">
        <v>31</v>
      </c>
      <c r="B37" s="50"/>
      <c r="C37" s="50"/>
      <c r="D37" s="5">
        <f>D38</f>
        <v>3.7950000000000004</v>
      </c>
      <c r="E37" s="5">
        <f>E38</f>
        <v>0.0115</v>
      </c>
    </row>
    <row r="38" spans="1:5" ht="30">
      <c r="A38" s="6">
        <v>1</v>
      </c>
      <c r="B38" s="42" t="s">
        <v>32</v>
      </c>
      <c r="C38" s="42" t="s">
        <v>33</v>
      </c>
      <c r="D38" s="4">
        <f>E38*12*$D$3</f>
        <v>3.7950000000000004</v>
      </c>
      <c r="E38" s="43">
        <v>0.0115</v>
      </c>
    </row>
    <row r="39" spans="1:5" ht="30.75" customHeight="1">
      <c r="A39" s="50" t="s">
        <v>34</v>
      </c>
      <c r="B39" s="50"/>
      <c r="C39" s="50"/>
      <c r="D39" s="5">
        <f>D40+D41+D42</f>
        <v>113.85</v>
      </c>
      <c r="E39" s="5">
        <f>E40+E41+E42</f>
        <v>0.34500000000000003</v>
      </c>
    </row>
    <row r="40" spans="1:5" ht="45">
      <c r="A40" s="6">
        <v>2</v>
      </c>
      <c r="B40" s="42" t="s">
        <v>35</v>
      </c>
      <c r="C40" s="42" t="s">
        <v>36</v>
      </c>
      <c r="D40" s="4">
        <f>E40*12*$D$3</f>
        <v>7.590000000000001</v>
      </c>
      <c r="E40" s="43">
        <v>0.023</v>
      </c>
    </row>
    <row r="41" spans="1:5" ht="30">
      <c r="A41" s="6">
        <v>3</v>
      </c>
      <c r="B41" s="47" t="s">
        <v>40</v>
      </c>
      <c r="C41" s="47" t="s">
        <v>41</v>
      </c>
      <c r="D41" s="4">
        <f>E41*12*$D$3</f>
        <v>83.49</v>
      </c>
      <c r="E41" s="43">
        <v>0.253</v>
      </c>
    </row>
    <row r="42" spans="1:5" ht="15">
      <c r="A42" s="6">
        <v>4</v>
      </c>
      <c r="B42" s="44" t="s">
        <v>37</v>
      </c>
      <c r="C42" s="7" t="s">
        <v>33</v>
      </c>
      <c r="D42" s="4">
        <f>E42*12*$D$3</f>
        <v>22.769999999999996</v>
      </c>
      <c r="E42" s="2">
        <v>0.06899999999999999</v>
      </c>
    </row>
    <row r="43" spans="1:6" ht="15">
      <c r="A43" s="16"/>
      <c r="B43" s="25" t="s">
        <v>20</v>
      </c>
      <c r="C43" s="25"/>
      <c r="D43" s="26">
        <f>D37+D39</f>
        <v>117.645</v>
      </c>
      <c r="E43" s="5">
        <f>E37+E39</f>
        <v>0.35650000000000004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2" t="s">
        <v>21</v>
      </c>
      <c r="B46" s="22" t="s">
        <v>22</v>
      </c>
      <c r="C46" s="22" t="s">
        <v>23</v>
      </c>
      <c r="D46" s="22" t="s">
        <v>24</v>
      </c>
      <c r="E46" s="22" t="s">
        <v>25</v>
      </c>
      <c r="F46" s="22" t="s">
        <v>26</v>
      </c>
    </row>
    <row r="47" spans="1:6" ht="15">
      <c r="A47" s="22">
        <v>1</v>
      </c>
      <c r="B47" s="32" t="s">
        <v>38</v>
      </c>
      <c r="C47" s="22" t="s">
        <v>62</v>
      </c>
      <c r="D47" s="46">
        <f>638.6*1</f>
        <v>638.6</v>
      </c>
      <c r="E47" s="33">
        <f>D47/12/$D$3</f>
        <v>1.9351515151515153</v>
      </c>
      <c r="F47" s="34">
        <v>1</v>
      </c>
    </row>
    <row r="48" spans="1:6" ht="15">
      <c r="A48" s="22"/>
      <c r="B48" s="35" t="s">
        <v>27</v>
      </c>
      <c r="C48" s="21"/>
      <c r="D48" s="36">
        <f>SUM(D47:D47)</f>
        <v>638.6</v>
      </c>
      <c r="E48" s="37">
        <f>SUM(E47:E47)</f>
        <v>1.9351515151515153</v>
      </c>
      <c r="F48" s="38"/>
    </row>
    <row r="49" ht="24" customHeight="1"/>
    <row r="50" spans="2:3" ht="29.25">
      <c r="B50" s="28" t="s">
        <v>54</v>
      </c>
      <c r="C50" s="45">
        <f>C30</f>
        <v>1422.1149383585162</v>
      </c>
    </row>
  </sheetData>
  <mergeCells count="9">
    <mergeCell ref="A39:C39"/>
    <mergeCell ref="A16:C16"/>
    <mergeCell ref="A19:C19"/>
    <mergeCell ref="A34:F34"/>
    <mergeCell ref="A37:C37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="97" zoomScaleNormal="97" workbookViewId="0" topLeftCell="A43">
      <selection activeCell="C50" sqref="C50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55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68</v>
      </c>
      <c r="C3" s="14"/>
      <c r="D3" s="1">
        <v>38.9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452.8798511198001</v>
      </c>
      <c r="E8" s="5">
        <f>SUM(E9:E11)</f>
        <v>0.9701796296482436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327.7480797070449</v>
      </c>
      <c r="E9" s="3">
        <v>0.7021167088839865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94.65120000000002</v>
      </c>
      <c r="E10" s="3">
        <v>0.20276606683804632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30.480571412755175</v>
      </c>
      <c r="E11" s="48">
        <v>0.06529685392621075</v>
      </c>
      <c r="F11" s="17"/>
    </row>
    <row r="12" spans="1:6" ht="15">
      <c r="A12" s="54" t="s">
        <v>12</v>
      </c>
      <c r="B12" s="57"/>
      <c r="C12" s="58"/>
      <c r="D12" s="19">
        <f>SUM(D13:D15)</f>
        <v>38.13289199999999</v>
      </c>
      <c r="E12" s="19">
        <f>SUM(E13:E15)</f>
        <v>0.08168999999999998</v>
      </c>
      <c r="F12" s="17"/>
    </row>
    <row r="13" spans="1:6" ht="15" customHeight="1">
      <c r="A13" s="20">
        <v>4</v>
      </c>
      <c r="B13" s="9" t="s">
        <v>13</v>
      </c>
      <c r="C13" s="9" t="s">
        <v>14</v>
      </c>
      <c r="D13" s="48">
        <f>E13*$D$3*12</f>
        <v>5.447555999999999</v>
      </c>
      <c r="E13" s="3">
        <v>0.011669999999999998</v>
      </c>
      <c r="F13" s="17"/>
    </row>
    <row r="14" spans="1:6" ht="15">
      <c r="A14" s="6">
        <v>5</v>
      </c>
      <c r="B14" s="9" t="s">
        <v>43</v>
      </c>
      <c r="C14" s="9" t="s">
        <v>14</v>
      </c>
      <c r="D14" s="48">
        <f>E14*$D$3*12</f>
        <v>10.895111999999997</v>
      </c>
      <c r="E14" s="3">
        <v>0.023339999999999996</v>
      </c>
      <c r="F14" s="17"/>
    </row>
    <row r="15" spans="1:6" ht="60">
      <c r="A15" s="6">
        <v>6</v>
      </c>
      <c r="B15" s="9" t="s">
        <v>44</v>
      </c>
      <c r="C15" s="9" t="s">
        <v>14</v>
      </c>
      <c r="D15" s="48">
        <f>E15*$D$3*12</f>
        <v>21.790223999999995</v>
      </c>
      <c r="E15" s="3">
        <v>0.04667999999999999</v>
      </c>
      <c r="F15" s="17"/>
    </row>
    <row r="16" spans="1:6" ht="15">
      <c r="A16" s="51" t="s">
        <v>15</v>
      </c>
      <c r="B16" s="52"/>
      <c r="C16" s="52"/>
      <c r="D16" s="23">
        <f>SUM(D17:D18)</f>
        <v>253.6903361395581</v>
      </c>
      <c r="E16" s="23">
        <f>SUM(E17:E18)</f>
        <v>0.5434668726211613</v>
      </c>
      <c r="F16" s="17"/>
    </row>
    <row r="17" spans="1:6" ht="60">
      <c r="A17" s="6">
        <v>7</v>
      </c>
      <c r="B17" s="9" t="s">
        <v>59</v>
      </c>
      <c r="C17" s="9" t="s">
        <v>14</v>
      </c>
      <c r="D17" s="4">
        <f>E17*$D$3*12</f>
        <v>28.83170149611892</v>
      </c>
      <c r="E17" s="4">
        <v>0.06176457047154867</v>
      </c>
      <c r="F17" s="17"/>
    </row>
    <row r="18" spans="1:6" ht="60">
      <c r="A18" s="6">
        <v>8</v>
      </c>
      <c r="B18" s="9" t="s">
        <v>16</v>
      </c>
      <c r="C18" s="9" t="s">
        <v>60</v>
      </c>
      <c r="D18" s="4">
        <f>E18*$D$3*12</f>
        <v>224.8586346434392</v>
      </c>
      <c r="E18" s="3">
        <v>0.4817023021496127</v>
      </c>
      <c r="F18" s="17"/>
    </row>
    <row r="19" spans="1:6" ht="15">
      <c r="A19" s="51" t="s">
        <v>17</v>
      </c>
      <c r="B19" s="51"/>
      <c r="C19" s="51"/>
      <c r="D19" s="24">
        <f>SUM(D20)</f>
        <v>146.16</v>
      </c>
      <c r="E19" s="24">
        <f>E20</f>
        <v>0.3131105398457584</v>
      </c>
      <c r="F19" s="17"/>
    </row>
    <row r="20" spans="1:6" ht="15">
      <c r="A20" s="6">
        <v>9</v>
      </c>
      <c r="B20" s="9" t="s">
        <v>18</v>
      </c>
      <c r="C20" s="9" t="s">
        <v>19</v>
      </c>
      <c r="D20" s="48">
        <f>E20*$D$3*12</f>
        <v>146.16</v>
      </c>
      <c r="E20" s="3">
        <v>0.3131105398457584</v>
      </c>
      <c r="F20" s="17"/>
    </row>
    <row r="21" spans="1:6" ht="15">
      <c r="A21" s="16"/>
      <c r="B21" s="25" t="s">
        <v>20</v>
      </c>
      <c r="C21" s="25"/>
      <c r="D21" s="5">
        <f>D8+D12+D16+D19</f>
        <v>890.8630792593582</v>
      </c>
      <c r="E21" s="5">
        <f>E8+E12+E16+E19</f>
        <v>1.9084470421151631</v>
      </c>
      <c r="F21" s="17"/>
    </row>
    <row r="22" spans="1:6" ht="15">
      <c r="A22" s="27"/>
      <c r="B22" s="28"/>
      <c r="C22" s="29"/>
      <c r="D22" s="30"/>
      <c r="E22" s="31"/>
      <c r="F22" s="11"/>
    </row>
    <row r="23" spans="1:6" ht="15">
      <c r="A23" s="27"/>
      <c r="B23" s="28"/>
      <c r="C23" s="29"/>
      <c r="D23" s="30"/>
      <c r="E23" s="31"/>
      <c r="F23" s="11"/>
    </row>
    <row r="24" spans="1:6" ht="105">
      <c r="A24" s="22" t="s">
        <v>21</v>
      </c>
      <c r="B24" s="22" t="s">
        <v>22</v>
      </c>
      <c r="C24" s="22" t="s">
        <v>23</v>
      </c>
      <c r="D24" s="22" t="s">
        <v>24</v>
      </c>
      <c r="E24" s="22" t="s">
        <v>25</v>
      </c>
      <c r="F24" s="22" t="s">
        <v>26</v>
      </c>
    </row>
    <row r="25" spans="1:6" ht="15">
      <c r="A25" s="22">
        <v>1</v>
      </c>
      <c r="B25" s="32" t="s">
        <v>38</v>
      </c>
      <c r="C25" s="22" t="s">
        <v>56</v>
      </c>
      <c r="D25" s="46">
        <f>638.6*1.5</f>
        <v>957.9000000000001</v>
      </c>
      <c r="E25" s="33">
        <f>D25/12/$D$3</f>
        <v>2.052056555269923</v>
      </c>
      <c r="F25" s="34">
        <v>1</v>
      </c>
    </row>
    <row r="26" spans="1:6" ht="15">
      <c r="A26" s="22"/>
      <c r="B26" s="35" t="s">
        <v>27</v>
      </c>
      <c r="C26" s="21"/>
      <c r="D26" s="49">
        <f>SUM(D25:D25)</f>
        <v>957.9000000000001</v>
      </c>
      <c r="E26" s="37">
        <f>SUM(E25:E25)</f>
        <v>2.052056555269923</v>
      </c>
      <c r="F26" s="38"/>
    </row>
    <row r="27" spans="1:6" ht="15">
      <c r="A27" s="27"/>
      <c r="B27" s="28"/>
      <c r="C27" s="39"/>
      <c r="D27" s="39"/>
      <c r="E27" s="39"/>
      <c r="F27" s="39"/>
    </row>
    <row r="28" spans="1:6" ht="15">
      <c r="A28" s="27"/>
      <c r="B28" s="28"/>
      <c r="C28" s="39"/>
      <c r="D28" s="39"/>
      <c r="E28" s="39"/>
      <c r="F28" s="39"/>
    </row>
    <row r="29" spans="1:6" ht="15">
      <c r="A29" s="27"/>
      <c r="B29" s="28"/>
      <c r="C29" s="39"/>
      <c r="D29" s="39"/>
      <c r="E29" s="39"/>
      <c r="F29" s="39"/>
    </row>
    <row r="30" spans="1:6" ht="29.25">
      <c r="A30" s="27"/>
      <c r="B30" s="28" t="s">
        <v>28</v>
      </c>
      <c r="C30" s="40">
        <f>D21+D26</f>
        <v>1848.7630792593582</v>
      </c>
      <c r="D30" s="40"/>
      <c r="E30" s="40"/>
      <c r="F30" s="39"/>
    </row>
    <row r="31" spans="1:6" ht="15">
      <c r="A31" s="27"/>
      <c r="B31" s="28" t="s">
        <v>29</v>
      </c>
      <c r="C31" s="41">
        <f>E21+E26</f>
        <v>3.960503597385086</v>
      </c>
      <c r="D31" s="39"/>
      <c r="E31" s="39"/>
      <c r="F31" s="39"/>
    </row>
    <row r="32" spans="1:6" ht="15">
      <c r="A32" s="27"/>
      <c r="B32" s="28"/>
      <c r="C32" s="41"/>
      <c r="D32" s="39"/>
      <c r="E32" s="39"/>
      <c r="F32" s="39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3" t="s">
        <v>30</v>
      </c>
      <c r="B34" s="53"/>
      <c r="C34" s="53"/>
      <c r="D34" s="53"/>
      <c r="E34" s="53"/>
      <c r="F34" s="53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0" t="s">
        <v>31</v>
      </c>
      <c r="B37" s="50"/>
      <c r="C37" s="50"/>
      <c r="D37" s="5">
        <f>D38</f>
        <v>5.3682</v>
      </c>
      <c r="E37" s="5">
        <f>E38</f>
        <v>0.0115</v>
      </c>
    </row>
    <row r="38" spans="1:5" ht="30">
      <c r="A38" s="6">
        <v>1</v>
      </c>
      <c r="B38" s="42" t="s">
        <v>32</v>
      </c>
      <c r="C38" s="42" t="s">
        <v>33</v>
      </c>
      <c r="D38" s="4">
        <f>E38*12*$D$3</f>
        <v>5.3682</v>
      </c>
      <c r="E38" s="43">
        <v>0.0115</v>
      </c>
    </row>
    <row r="39" spans="1:5" ht="30.75" customHeight="1">
      <c r="A39" s="50" t="s">
        <v>34</v>
      </c>
      <c r="B39" s="50"/>
      <c r="C39" s="50"/>
      <c r="D39" s="5">
        <f>D40+D41+D42</f>
        <v>161.046</v>
      </c>
      <c r="E39" s="5">
        <f>E40+E41+E42</f>
        <v>0.34500000000000003</v>
      </c>
    </row>
    <row r="40" spans="1:5" ht="45">
      <c r="A40" s="6">
        <v>2</v>
      </c>
      <c r="B40" s="42" t="s">
        <v>35</v>
      </c>
      <c r="C40" s="42" t="s">
        <v>36</v>
      </c>
      <c r="D40" s="4">
        <f>E40*12*$D$3</f>
        <v>10.7364</v>
      </c>
      <c r="E40" s="43">
        <v>0.023</v>
      </c>
    </row>
    <row r="41" spans="1:5" ht="30">
      <c r="A41" s="6">
        <v>3</v>
      </c>
      <c r="B41" s="47" t="s">
        <v>40</v>
      </c>
      <c r="C41" s="47" t="s">
        <v>41</v>
      </c>
      <c r="D41" s="4">
        <f>E41*12*$D$3</f>
        <v>118.1004</v>
      </c>
      <c r="E41" s="43">
        <v>0.253</v>
      </c>
    </row>
    <row r="42" spans="1:5" ht="15">
      <c r="A42" s="6">
        <v>4</v>
      </c>
      <c r="B42" s="44" t="s">
        <v>37</v>
      </c>
      <c r="C42" s="7" t="s">
        <v>33</v>
      </c>
      <c r="D42" s="4">
        <f>E42*12*$D$3</f>
        <v>32.209199999999996</v>
      </c>
      <c r="E42" s="2">
        <v>0.06899999999999999</v>
      </c>
    </row>
    <row r="43" spans="1:6" ht="15">
      <c r="A43" s="16"/>
      <c r="B43" s="25" t="s">
        <v>20</v>
      </c>
      <c r="C43" s="25"/>
      <c r="D43" s="26">
        <f>D37+D39</f>
        <v>166.4142</v>
      </c>
      <c r="E43" s="5">
        <f>E37+E39</f>
        <v>0.35650000000000004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2" t="s">
        <v>21</v>
      </c>
      <c r="B46" s="22" t="s">
        <v>22</v>
      </c>
      <c r="C46" s="22" t="s">
        <v>23</v>
      </c>
      <c r="D46" s="22" t="s">
        <v>24</v>
      </c>
      <c r="E46" s="22" t="s">
        <v>25</v>
      </c>
      <c r="F46" s="22" t="s">
        <v>26</v>
      </c>
    </row>
    <row r="47" spans="1:6" ht="15">
      <c r="A47" s="22">
        <v>1</v>
      </c>
      <c r="B47" s="32" t="s">
        <v>38</v>
      </c>
      <c r="C47" s="22" t="s">
        <v>39</v>
      </c>
      <c r="D47" s="46">
        <f>638.6*2</f>
        <v>1277.2</v>
      </c>
      <c r="E47" s="33">
        <f>D47/12/$D$3</f>
        <v>2.736075407026564</v>
      </c>
      <c r="F47" s="34">
        <v>1</v>
      </c>
    </row>
    <row r="48" spans="1:6" ht="15">
      <c r="A48" s="22"/>
      <c r="B48" s="35" t="s">
        <v>27</v>
      </c>
      <c r="C48" s="21"/>
      <c r="D48" s="36">
        <f>SUM(D47:D47)</f>
        <v>1277.2</v>
      </c>
      <c r="E48" s="37">
        <f>SUM(E47:E47)</f>
        <v>2.736075407026564</v>
      </c>
      <c r="F48" s="38"/>
    </row>
    <row r="49" ht="24" customHeight="1"/>
    <row r="50" spans="2:3" ht="29.25">
      <c r="B50" s="28" t="s">
        <v>57</v>
      </c>
      <c r="C50" s="45">
        <f>C30</f>
        <v>1848.7630792593582</v>
      </c>
    </row>
  </sheetData>
  <mergeCells count="9">
    <mergeCell ref="A39:C39"/>
    <mergeCell ref="A16:C16"/>
    <mergeCell ref="A19:C19"/>
    <mergeCell ref="A34:F34"/>
    <mergeCell ref="A37:C37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97" zoomScaleNormal="97" workbookViewId="0" topLeftCell="A40">
      <selection activeCell="B50" sqref="B50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58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69</v>
      </c>
      <c r="C3" s="14"/>
      <c r="D3" s="1">
        <v>24.2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226.43992555990005</v>
      </c>
      <c r="E8" s="5">
        <f>SUM(E9:E11)</f>
        <v>0.7797518097792702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163.87403985352245</v>
      </c>
      <c r="E9" s="3">
        <v>0.5643045449501461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47.32560000000001</v>
      </c>
      <c r="E10" s="3">
        <v>0.16296694214876037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15.240285706377588</v>
      </c>
      <c r="E11" s="48">
        <v>0.052480322680363595</v>
      </c>
      <c r="F11" s="17"/>
    </row>
    <row r="12" spans="1:6" ht="15">
      <c r="A12" s="54" t="s">
        <v>12</v>
      </c>
      <c r="B12" s="57"/>
      <c r="C12" s="58"/>
      <c r="D12" s="19">
        <f>SUM(D13:D15)</f>
        <v>14.758127999999996</v>
      </c>
      <c r="E12" s="19">
        <f>SUM(E13:E15)</f>
        <v>0.05081999999999999</v>
      </c>
      <c r="F12" s="17"/>
    </row>
    <row r="13" spans="1:6" ht="15" customHeight="1">
      <c r="A13" s="20">
        <v>4</v>
      </c>
      <c r="B13" s="9" t="s">
        <v>13</v>
      </c>
      <c r="C13" s="9" t="s">
        <v>14</v>
      </c>
      <c r="D13" s="48">
        <f>E13*$D$3*12</f>
        <v>2.1083039999999995</v>
      </c>
      <c r="E13" s="3">
        <v>0.007259999999999999</v>
      </c>
      <c r="F13" s="17"/>
    </row>
    <row r="14" spans="1:6" ht="15">
      <c r="A14" s="6">
        <v>5</v>
      </c>
      <c r="B14" s="9" t="s">
        <v>43</v>
      </c>
      <c r="C14" s="9" t="s">
        <v>14</v>
      </c>
      <c r="D14" s="48">
        <f>E14*$D$3*12</f>
        <v>4.216607999999999</v>
      </c>
      <c r="E14" s="3">
        <v>0.014519999999999998</v>
      </c>
      <c r="F14" s="17"/>
    </row>
    <row r="15" spans="1:6" ht="60">
      <c r="A15" s="6">
        <v>6</v>
      </c>
      <c r="B15" s="9" t="s">
        <v>44</v>
      </c>
      <c r="C15" s="9" t="s">
        <v>14</v>
      </c>
      <c r="D15" s="48">
        <f>E15*$D$3*12</f>
        <v>8.433215999999998</v>
      </c>
      <c r="E15" s="3">
        <v>0.029039999999999996</v>
      </c>
      <c r="F15" s="17"/>
    </row>
    <row r="16" spans="1:6" ht="15">
      <c r="A16" s="51" t="s">
        <v>15</v>
      </c>
      <c r="B16" s="52"/>
      <c r="C16" s="52"/>
      <c r="D16" s="23">
        <f>SUM(D17:D18)</f>
        <v>73.2334118145973</v>
      </c>
      <c r="E16" s="23">
        <f>SUM(E17:E18)</f>
        <v>0.25218117016045904</v>
      </c>
      <c r="F16" s="17"/>
    </row>
    <row r="17" spans="1:6" ht="60">
      <c r="A17" s="6">
        <v>7</v>
      </c>
      <c r="B17" s="9" t="s">
        <v>59</v>
      </c>
      <c r="C17" s="9" t="s">
        <v>14</v>
      </c>
      <c r="D17" s="4">
        <f>E17*$D$3*12</f>
        <v>3.6287767807102993</v>
      </c>
      <c r="E17" s="3">
        <v>0.012495787812363289</v>
      </c>
      <c r="F17" s="17"/>
    </row>
    <row r="18" spans="1:6" ht="45">
      <c r="A18" s="6">
        <v>8</v>
      </c>
      <c r="B18" s="9" t="s">
        <v>16</v>
      </c>
      <c r="C18" s="9" t="s">
        <v>61</v>
      </c>
      <c r="D18" s="4">
        <f>E18*$D$3*12</f>
        <v>69.604635033887</v>
      </c>
      <c r="E18" s="3">
        <v>0.23968538234809578</v>
      </c>
      <c r="F18" s="17"/>
    </row>
    <row r="19" spans="1:6" ht="15">
      <c r="A19" s="51" t="s">
        <v>17</v>
      </c>
      <c r="B19" s="51"/>
      <c r="C19" s="51"/>
      <c r="D19" s="24">
        <f>SUM(D20)</f>
        <v>73.08</v>
      </c>
      <c r="E19" s="24">
        <f>E20</f>
        <v>0.2516528925619835</v>
      </c>
      <c r="F19" s="17"/>
    </row>
    <row r="20" spans="1:6" ht="15">
      <c r="A20" s="6">
        <v>9</v>
      </c>
      <c r="B20" s="9" t="s">
        <v>18</v>
      </c>
      <c r="C20" s="9" t="s">
        <v>19</v>
      </c>
      <c r="D20" s="48">
        <f>E20*$D$3*12</f>
        <v>73.08</v>
      </c>
      <c r="E20" s="3">
        <v>0.2516528925619835</v>
      </c>
      <c r="F20" s="17"/>
    </row>
    <row r="21" spans="1:6" ht="15">
      <c r="A21" s="16"/>
      <c r="B21" s="25" t="s">
        <v>20</v>
      </c>
      <c r="C21" s="25"/>
      <c r="D21" s="5">
        <f>D8+D12+D16+D19</f>
        <v>387.51146537449733</v>
      </c>
      <c r="E21" s="5">
        <f>E8+E12+E16+E19</f>
        <v>1.3344058725017125</v>
      </c>
      <c r="F21" s="17"/>
    </row>
    <row r="22" spans="1:6" ht="15">
      <c r="A22" s="27"/>
      <c r="B22" s="28"/>
      <c r="C22" s="29"/>
      <c r="D22" s="30"/>
      <c r="E22" s="31"/>
      <c r="F22" s="11"/>
    </row>
    <row r="23" spans="1:6" ht="15">
      <c r="A23" s="27"/>
      <c r="B23" s="28"/>
      <c r="C23" s="29"/>
      <c r="D23" s="30"/>
      <c r="E23" s="31"/>
      <c r="F23" s="11"/>
    </row>
    <row r="24" spans="1:6" ht="105">
      <c r="A24" s="22" t="s">
        <v>21</v>
      </c>
      <c r="B24" s="22" t="s">
        <v>22</v>
      </c>
      <c r="C24" s="22" t="s">
        <v>23</v>
      </c>
      <c r="D24" s="22" t="s">
        <v>24</v>
      </c>
      <c r="E24" s="22" t="s">
        <v>25</v>
      </c>
      <c r="F24" s="22" t="s">
        <v>26</v>
      </c>
    </row>
    <row r="25" spans="1:6" ht="15">
      <c r="A25" s="22">
        <v>1</v>
      </c>
      <c r="B25" s="32" t="s">
        <v>38</v>
      </c>
      <c r="C25" s="22" t="s">
        <v>62</v>
      </c>
      <c r="D25" s="46">
        <f>638.6*1</f>
        <v>638.6</v>
      </c>
      <c r="E25" s="33">
        <f>D25/12/$D$3</f>
        <v>2.1990358126721765</v>
      </c>
      <c r="F25" s="34">
        <v>1</v>
      </c>
    </row>
    <row r="26" spans="1:6" ht="15">
      <c r="A26" s="22"/>
      <c r="B26" s="35" t="s">
        <v>27</v>
      </c>
      <c r="C26" s="21"/>
      <c r="D26" s="49">
        <f>SUM(D25:D25)</f>
        <v>638.6</v>
      </c>
      <c r="E26" s="37">
        <f>SUM(E25:E25)</f>
        <v>2.1990358126721765</v>
      </c>
      <c r="F26" s="38"/>
    </row>
    <row r="27" spans="1:6" ht="15">
      <c r="A27" s="27"/>
      <c r="B27" s="28"/>
      <c r="C27" s="39"/>
      <c r="D27" s="39"/>
      <c r="E27" s="39"/>
      <c r="F27" s="39"/>
    </row>
    <row r="28" spans="1:6" ht="15">
      <c r="A28" s="27"/>
      <c r="B28" s="28"/>
      <c r="C28" s="39"/>
      <c r="D28" s="39"/>
      <c r="E28" s="39"/>
      <c r="F28" s="39"/>
    </row>
    <row r="29" spans="1:6" ht="15">
      <c r="A29" s="27"/>
      <c r="B29" s="28"/>
      <c r="C29" s="39"/>
      <c r="D29" s="39"/>
      <c r="E29" s="39"/>
      <c r="F29" s="39"/>
    </row>
    <row r="30" spans="1:6" ht="29.25">
      <c r="A30" s="27"/>
      <c r="B30" s="28" t="s">
        <v>28</v>
      </c>
      <c r="C30" s="40">
        <f>D21+D26</f>
        <v>1026.1114653744974</v>
      </c>
      <c r="D30" s="40"/>
      <c r="E30" s="40"/>
      <c r="F30" s="39"/>
    </row>
    <row r="31" spans="1:6" ht="15">
      <c r="A31" s="27"/>
      <c r="B31" s="28" t="s">
        <v>29</v>
      </c>
      <c r="C31" s="41">
        <f>E21+E26</f>
        <v>3.533441685173889</v>
      </c>
      <c r="D31" s="39"/>
      <c r="E31" s="39"/>
      <c r="F31" s="39"/>
    </row>
    <row r="32" spans="1:6" ht="15">
      <c r="A32" s="27"/>
      <c r="B32" s="28"/>
      <c r="C32" s="41"/>
      <c r="D32" s="39"/>
      <c r="E32" s="39"/>
      <c r="F32" s="39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3" t="s">
        <v>30</v>
      </c>
      <c r="B34" s="53"/>
      <c r="C34" s="53"/>
      <c r="D34" s="53"/>
      <c r="E34" s="53"/>
      <c r="F34" s="53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0" t="s">
        <v>31</v>
      </c>
      <c r="B37" s="50"/>
      <c r="C37" s="50"/>
      <c r="D37" s="5">
        <f>D38</f>
        <v>3.3396000000000003</v>
      </c>
      <c r="E37" s="5">
        <f>E38</f>
        <v>0.0115</v>
      </c>
    </row>
    <row r="38" spans="1:5" ht="30">
      <c r="A38" s="6">
        <v>1</v>
      </c>
      <c r="B38" s="42" t="s">
        <v>32</v>
      </c>
      <c r="C38" s="42" t="s">
        <v>33</v>
      </c>
      <c r="D38" s="4">
        <f>E38*12*$D$3</f>
        <v>3.3396000000000003</v>
      </c>
      <c r="E38" s="43">
        <v>0.0115</v>
      </c>
    </row>
    <row r="39" spans="1:5" ht="30.75" customHeight="1">
      <c r="A39" s="50" t="s">
        <v>34</v>
      </c>
      <c r="B39" s="50"/>
      <c r="C39" s="50"/>
      <c r="D39" s="5">
        <f>D40+D41+D42</f>
        <v>100.18799999999999</v>
      </c>
      <c r="E39" s="5">
        <f>E40+E41+E42</f>
        <v>0.34500000000000003</v>
      </c>
    </row>
    <row r="40" spans="1:5" ht="45">
      <c r="A40" s="6">
        <v>2</v>
      </c>
      <c r="B40" s="42" t="s">
        <v>35</v>
      </c>
      <c r="C40" s="42" t="s">
        <v>36</v>
      </c>
      <c r="D40" s="4">
        <f>E40*12*$D$3</f>
        <v>6.679200000000001</v>
      </c>
      <c r="E40" s="43">
        <v>0.023</v>
      </c>
    </row>
    <row r="41" spans="1:5" ht="30">
      <c r="A41" s="6">
        <v>3</v>
      </c>
      <c r="B41" s="47" t="s">
        <v>40</v>
      </c>
      <c r="C41" s="47" t="s">
        <v>41</v>
      </c>
      <c r="D41" s="4">
        <f>E41*12*$D$3</f>
        <v>73.4712</v>
      </c>
      <c r="E41" s="43">
        <v>0.253</v>
      </c>
    </row>
    <row r="42" spans="1:5" ht="15">
      <c r="A42" s="6">
        <v>4</v>
      </c>
      <c r="B42" s="44" t="s">
        <v>37</v>
      </c>
      <c r="C42" s="7" t="s">
        <v>33</v>
      </c>
      <c r="D42" s="4">
        <f>E42*12*$D$3</f>
        <v>20.037599999999994</v>
      </c>
      <c r="E42" s="2">
        <v>0.06899999999999999</v>
      </c>
    </row>
    <row r="43" spans="1:6" ht="15">
      <c r="A43" s="16"/>
      <c r="B43" s="25" t="s">
        <v>20</v>
      </c>
      <c r="C43" s="25"/>
      <c r="D43" s="26">
        <f>D37+D39</f>
        <v>103.52759999999999</v>
      </c>
      <c r="E43" s="5">
        <f>E37+E39</f>
        <v>0.35650000000000004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2" t="s">
        <v>21</v>
      </c>
      <c r="B46" s="22" t="s">
        <v>22</v>
      </c>
      <c r="C46" s="22" t="s">
        <v>23</v>
      </c>
      <c r="D46" s="22" t="s">
        <v>24</v>
      </c>
      <c r="E46" s="22" t="s">
        <v>25</v>
      </c>
      <c r="F46" s="22" t="s">
        <v>26</v>
      </c>
    </row>
    <row r="47" spans="1:6" ht="15">
      <c r="A47" s="22">
        <v>1</v>
      </c>
      <c r="B47" s="32" t="s">
        <v>38</v>
      </c>
      <c r="C47" s="22" t="s">
        <v>39</v>
      </c>
      <c r="D47" s="46">
        <f>638.6*2</f>
        <v>1277.2</v>
      </c>
      <c r="E47" s="33">
        <f>D47/12/$D$3</f>
        <v>4.398071625344353</v>
      </c>
      <c r="F47" s="34">
        <v>1</v>
      </c>
    </row>
    <row r="48" spans="1:6" ht="15">
      <c r="A48" s="22"/>
      <c r="B48" s="35" t="s">
        <v>27</v>
      </c>
      <c r="C48" s="21"/>
      <c r="D48" s="36">
        <f>SUM(D47:D47)</f>
        <v>1277.2</v>
      </c>
      <c r="E48" s="37">
        <f>SUM(E47:E47)</f>
        <v>4.398071625344353</v>
      </c>
      <c r="F48" s="38"/>
    </row>
    <row r="49" ht="24" customHeight="1"/>
    <row r="50" spans="2:3" ht="29.25">
      <c r="B50" s="28" t="s">
        <v>70</v>
      </c>
      <c r="C50" s="45">
        <f>C30</f>
        <v>1026.1114653744974</v>
      </c>
    </row>
  </sheetData>
  <mergeCells count="9">
    <mergeCell ref="A39:C39"/>
    <mergeCell ref="A16:C16"/>
    <mergeCell ref="A19:C19"/>
    <mergeCell ref="A34:F34"/>
    <mergeCell ref="A37:C37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2009-12-18T13:18:14Z</cp:lastPrinted>
  <dcterms:created xsi:type="dcterms:W3CDTF">2009-12-17T06:55:18Z</dcterms:created>
  <dcterms:modified xsi:type="dcterms:W3CDTF">2009-12-21T07:14:04Z</dcterms:modified>
  <cp:category/>
  <cp:version/>
  <cp:contentType/>
  <cp:contentStatus/>
</cp:coreProperties>
</file>