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activeTab="7"/>
  </bookViews>
  <sheets>
    <sheet name="Лот 1" sheetId="1" r:id="rId1"/>
    <sheet name="Лот 2" sheetId="2" r:id="rId2"/>
    <sheet name="Лот 3" sheetId="3" r:id="rId3"/>
    <sheet name="Лот 4" sheetId="4" r:id="rId4"/>
    <sheet name="Лот 5" sheetId="5" r:id="rId5"/>
    <sheet name="Лот 6" sheetId="6" r:id="rId6"/>
    <sheet name="Лот 7" sheetId="7" r:id="rId7"/>
    <sheet name="Лот 8" sheetId="8" r:id="rId8"/>
    <sheet name="Лот 9" sheetId="9" r:id="rId9"/>
    <sheet name="Лот 10" sheetId="10" r:id="rId10"/>
    <sheet name="Лот 11" sheetId="11" r:id="rId11"/>
    <sheet name="Лот 12" sheetId="12" r:id="rId12"/>
    <sheet name="Лот 13" sheetId="13" r:id="rId13"/>
    <sheet name="Лот 14" sheetId="14" r:id="rId14"/>
    <sheet name="Лот 15" sheetId="15" r:id="rId15"/>
    <sheet name="Лот 16" sheetId="16" r:id="rId16"/>
    <sheet name="Лот 17" sheetId="17" r:id="rId17"/>
    <sheet name="Лот 18" sheetId="18" r:id="rId18"/>
    <sheet name="Лот 19" sheetId="19" r:id="rId19"/>
    <sheet name="Лот 20" sheetId="20" r:id="rId20"/>
    <sheet name="Лот 21" sheetId="21" r:id="rId21"/>
    <sheet name="Лот 22" sheetId="22" r:id="rId22"/>
    <sheet name="Лот 23" sheetId="23" r:id="rId23"/>
    <sheet name="Лот 24" sheetId="24" r:id="rId24"/>
  </sheets>
  <definedNames/>
  <calcPr fullCalcOnLoad="1"/>
</workbook>
</file>

<file path=xl/sharedStrings.xml><?xml version="1.0" encoding="utf-8"?>
<sst xmlns="http://schemas.openxmlformats.org/spreadsheetml/2006/main" count="2076" uniqueCount="149">
  <si>
    <t>Лот № 1</t>
  </si>
  <si>
    <t>ул. им. Чкалова В.П., д. 27</t>
  </si>
  <si>
    <t>кв.м</t>
  </si>
  <si>
    <t>Обязательные работы и услуги по содержанию и ремонту комплекса имущества  в муниципальном жилом доме, являющегося объектом конкурса</t>
  </si>
  <si>
    <t>Наименование работ и услуг</t>
  </si>
  <si>
    <t>Периодичность</t>
  </si>
  <si>
    <t>Годовая плата (рублей)</t>
  </si>
  <si>
    <t>Стоимость на 1 кв.м общей площади (руб. в мес.)</t>
  </si>
  <si>
    <t>I. Услуги вывоза бытовых отходов</t>
  </si>
  <si>
    <t>Вывоз твердых бытовых отходов</t>
  </si>
  <si>
    <t>Ежедневно</t>
  </si>
  <si>
    <t>Вывоз крупногабаритного мусора</t>
  </si>
  <si>
    <t>По мере необходимости</t>
  </si>
  <si>
    <t>II. Подготовка муниципального жилого дома к сезонной эксплуатации</t>
  </si>
  <si>
    <t>Утепление и прочистка дымовентиляционных каналов, проверка состояния и ремонт продухов в цоколях зданий, ремонт и укрепление входных дверей</t>
  </si>
  <si>
    <t>1 раз в год</t>
  </si>
  <si>
    <t>III. Проведение технических осмотров и мелкий ремонт</t>
  </si>
  <si>
    <t>Проведение технических осмотров и устранение незначительных неисправностей в системах вентиляции, дымоудаления, электротехнических устройств, водопровода</t>
  </si>
  <si>
    <t xml:space="preserve">Аварийное обслуживание </t>
  </si>
  <si>
    <t>Постоянно на системах водоснабжения,  энергоснабжения, газоснабжения</t>
  </si>
  <si>
    <t>IV. Устранение аварии и выполнение заявок населения</t>
  </si>
  <si>
    <t>Выполнение заявок населения</t>
  </si>
  <si>
    <t>Постоянно</t>
  </si>
  <si>
    <t>ИТОГО</t>
  </si>
  <si>
    <t>№ п/п</t>
  </si>
  <si>
    <t>Перечень работ, материалы</t>
  </si>
  <si>
    <t>Объем работ ед. изм. / кол-во</t>
  </si>
  <si>
    <t>Стоимость работ, всего, руб.</t>
  </si>
  <si>
    <t>Стоимость работ,                        1 кв.м в месяц, руб.</t>
  </si>
  <si>
    <t>Гарантийный срок  на выполненные работы, лет</t>
  </si>
  <si>
    <t>Ремонт отмостки</t>
  </si>
  <si>
    <t>2 кв.м</t>
  </si>
  <si>
    <t>Итого</t>
  </si>
  <si>
    <t>Размер платы за содержание и ремонт жилого помещения в год  руб.</t>
  </si>
  <si>
    <t>Стоимость на 1 кв. м в месяц, руб.</t>
  </si>
  <si>
    <t>Дополнительные работы и услуги по содержанию и ремонту комплекса имущества  в муниципальном жилом доме, являющегося объектом конкурса</t>
  </si>
  <si>
    <t>I. Санитарные работы по содержанию помещений общего пользования</t>
  </si>
  <si>
    <t xml:space="preserve">1. </t>
  </si>
  <si>
    <t>Очистка и помывка фасадов здания от объявлений, плакатов</t>
  </si>
  <si>
    <t xml:space="preserve">2 раза в год </t>
  </si>
  <si>
    <t>II. Уборка земельного участка входящего в состав комплекса имущества муниципального жилого дома</t>
  </si>
  <si>
    <t xml:space="preserve">2. </t>
  </si>
  <si>
    <t>Ликвидация наледи</t>
  </si>
  <si>
    <t>Стоимость работ,                            1 кв.м в месяц, руб.</t>
  </si>
  <si>
    <t>Размер платы за содержание и ремонт жилого помещения по лоту № 1 в год (руб.)</t>
  </si>
  <si>
    <t>Лот № 2</t>
  </si>
  <si>
    <t>ул. им. Лебедева-Кумача В.И., д. 15</t>
  </si>
  <si>
    <t>2,5 кв.м</t>
  </si>
  <si>
    <t>Размер платы за содержание и ремонт жилого помещения по лоту № 2 в год (руб.)</t>
  </si>
  <si>
    <t>Лот № 3</t>
  </si>
  <si>
    <t>ул. 10-я Дачная, 630</t>
  </si>
  <si>
    <t>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</si>
  <si>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Постоянно на системах  энергоснабжения, газоснабжения</t>
  </si>
  <si>
    <t>0,5 кв.м</t>
  </si>
  <si>
    <t>Размер платы за содержание и ремонт жилого помещения по лоту № 3 в год (руб.)</t>
  </si>
  <si>
    <t>Лот № 4</t>
  </si>
  <si>
    <t>пос. Латухино, 1 кв-л, д. 7</t>
  </si>
  <si>
    <t>Проведение технических осмотров и устранение незначительных неисправностей в системах вентиляции, дымоудаления, электротехнических устройств, водопровода, канализации</t>
  </si>
  <si>
    <t>Постоянно на системах водоснабжения,  канализации, энергоснабжения, газоснабжения</t>
  </si>
  <si>
    <t>3,5 кв.м</t>
  </si>
  <si>
    <t>пос. Латухино, 1 кв-л, д. 8</t>
  </si>
  <si>
    <t>4 кв.м</t>
  </si>
  <si>
    <t>пос. Латухино, 1 кв-л, д. 10</t>
  </si>
  <si>
    <t>пос. Латухино, 1 кв-л, д. 11</t>
  </si>
  <si>
    <t>пос. Латухино, 1 кв-л, д. 14</t>
  </si>
  <si>
    <t>Размер платы за содержание и ремонт жилого помещения в год по лоту № 4 руб.</t>
  </si>
  <si>
    <t>Лот № 5</t>
  </si>
  <si>
    <t>пос. Латухино, 2 кв-л, д. 88</t>
  </si>
  <si>
    <t>пос. Латухино, 2 кв-л, д. 85</t>
  </si>
  <si>
    <t>3 кв.м</t>
  </si>
  <si>
    <t>пос. Латухино, 2 кв-л, д. 84</t>
  </si>
  <si>
    <t>Размер платы за содержание и ремонт жилого помещения в год по лоту № 5 руб.</t>
  </si>
  <si>
    <t>Лот № 6</t>
  </si>
  <si>
    <t>пос. Латухино, 4 кв-л, д.94</t>
  </si>
  <si>
    <t>Размер платы за содержание и ремонт жилого помещения по лоту № 6 в год (руб.)</t>
  </si>
  <si>
    <t>Лот № 7</t>
  </si>
  <si>
    <t>ул. Новоавтобусная, д. 12</t>
  </si>
  <si>
    <t>Обязательные работы и услуги по содержанию и ремонту комплекса имущества в муниципальном жилом доме, являющегося объектом конкурса</t>
  </si>
  <si>
    <t>Постоянно на системах водоснабжения, энергоснабжения, газоснабжения</t>
  </si>
  <si>
    <t>Дополнительные работы и услуги по содержанию и ремонту комплекса имущества в муниципальном жилом доме, являющегося объектом конкурса</t>
  </si>
  <si>
    <t>Размер платы за содержание и ремонт жилого помещения по лоту № 7 в год (руб.)</t>
  </si>
  <si>
    <t>Лот № 8</t>
  </si>
  <si>
    <t>Таганрогский пер., д. 6</t>
  </si>
  <si>
    <t>Постоянно на системах водоснабжения, канализации, энергоснабжения, газоснабжения</t>
  </si>
  <si>
    <t>Размер платы за содержание и ремонт жилого помещения по лоту № 8 в год (руб.)</t>
  </si>
  <si>
    <t>Лот № 9</t>
  </si>
  <si>
    <t>ул. 2-я Нефтегорская, д. 46</t>
  </si>
  <si>
    <t>Размер платы за содержание и ремонт жилого помещения по лоту № 9 в год (руб.)</t>
  </si>
  <si>
    <t>Лот № 10</t>
  </si>
  <si>
    <t>ул. Лагерная, д. 20</t>
  </si>
  <si>
    <t>4,5 кв.м</t>
  </si>
  <si>
    <t>Размер платы за содержание и ремонт жилого помещения по лоту № 10 в год (руб.)</t>
  </si>
  <si>
    <t>Лот № 11</t>
  </si>
  <si>
    <t>ул. Операторская, д. 8</t>
  </si>
  <si>
    <t>Размер платы за содержание и ремонт жилого помещения по лоту № 11 в год (руб.)</t>
  </si>
  <si>
    <t>Лот № 12</t>
  </si>
  <si>
    <t>Московское шоссе, д. 45</t>
  </si>
  <si>
    <t>Размер платы за содержание и ремонт жилого помещения по лоту № 12 в год (руб.)</t>
  </si>
  <si>
    <t>Лот № 13</t>
  </si>
  <si>
    <t>2-й Транспортный пр-д, д. 10</t>
  </si>
  <si>
    <t>2-й Транспортный пр-д, д. 14</t>
  </si>
  <si>
    <t>Размер платы за содержание и ремонт жилого помещения по лоту № 13 в год (руб.)</t>
  </si>
  <si>
    <t>Лот № 14</t>
  </si>
  <si>
    <t>ул. Малая Елшанская, д. 24</t>
  </si>
  <si>
    <t>ул. Малая Елшанская, д. 28</t>
  </si>
  <si>
    <t>Размер платы за содержание и ремонт жилого помещения по лоту № 14 в год (руб.)</t>
  </si>
  <si>
    <t>Лот № 15</t>
  </si>
  <si>
    <t>ул. Лагерная, д. 9</t>
  </si>
  <si>
    <t>Размер платы за содержание и ремонт жилого помещения по лоту № 15 в год (руб.)</t>
  </si>
  <si>
    <t>Лот № 16</t>
  </si>
  <si>
    <t>ул. Стахановская, д. 4</t>
  </si>
  <si>
    <t>ул. Стахановская, д. 5</t>
  </si>
  <si>
    <t>Размер платы за содержание и ремонт жилого помещения по лоту № 16 в год (руб.)</t>
  </si>
  <si>
    <t>Лот № 17</t>
  </si>
  <si>
    <t>2-й Зеленодольский туп., д. 5</t>
  </si>
  <si>
    <t>Размер платы за содержание и ремонт жилого помещения по лоту № 17 в год (руб.)</t>
  </si>
  <si>
    <t>Лот № 18</t>
  </si>
  <si>
    <t>ул. Газопромысловая, д. 14</t>
  </si>
  <si>
    <t>Размер платы за содержание и ремонт жилого помещения по лоту № 18 в год (руб.)</t>
  </si>
  <si>
    <t>Лот № 19</t>
  </si>
  <si>
    <t>ул. Нефтепромысловая, д. 14</t>
  </si>
  <si>
    <t>Размер платы за содержание и ремонт жилого помещения по лоту № 19 в год (руб.)</t>
  </si>
  <si>
    <t>Лот № 20</t>
  </si>
  <si>
    <t>ул. Мещановка, д. 1</t>
  </si>
  <si>
    <t>Размер платы за содержание и ремонт жилого помещения по лоту № 20 в год (руб.)</t>
  </si>
  <si>
    <t>Лот № 21</t>
  </si>
  <si>
    <t>ул. Молодежная, д. 14</t>
  </si>
  <si>
    <t>Размер платы за содержание и ремонт жилого помещения по лоту № 21 в год (руб.)</t>
  </si>
  <si>
    <t>Лот № 22</t>
  </si>
  <si>
    <t>ул. Молодежная, д. 30</t>
  </si>
  <si>
    <t>Размер платы за содержание и ремонт жилого помещения по лоту № 22 в год (руб.)</t>
  </si>
  <si>
    <t>Лот № 23</t>
  </si>
  <si>
    <t>ул. Мелиораторов, д. 1а</t>
  </si>
  <si>
    <t>ул. Мелиораторов, д. 1б</t>
  </si>
  <si>
    <t>Размер платы за содержание и ремонт жилого помещения по лоту № 23 в год (руб.)</t>
  </si>
  <si>
    <t>Лот № 24</t>
  </si>
  <si>
    <t>ул. Станционная, д. 2а</t>
  </si>
  <si>
    <t>Ремонт кровли</t>
  </si>
  <si>
    <t>1 кв.м</t>
  </si>
  <si>
    <t>Общестроительные работы</t>
  </si>
  <si>
    <t>Размер платы за содержание и ремонт жилого помещения по лоту № 24 в год (руб.)</t>
  </si>
  <si>
    <t>ул. Станционная, д. 3</t>
  </si>
  <si>
    <t>5 кв.м</t>
  </si>
  <si>
    <t>I. Содержание помещений общего пользования</t>
  </si>
  <si>
    <t>Мытье окон в помещениях общего пользования</t>
  </si>
  <si>
    <t>2 раза в год</t>
  </si>
  <si>
    <t>Укрепление водосточных труб, колен и воронок</t>
  </si>
  <si>
    <t>Замена разбитых стекол окон и дверей в помещениях общего пользования</t>
  </si>
  <si>
    <t>7 кв.м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</si>
</sst>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0.0"/>
  </numFmts>
  <fonts count="8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Times New Roman"/>
      <family val="1"/>
    </font>
    <font>
      <b/>
      <sz val="11"/>
      <color indexed="9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Border="1" applyAlignment="1">
      <alignment horizontal="right" wrapText="1"/>
    </xf>
    <xf numFmtId="164" fontId="2" fillId="0" borderId="0" xfId="0" applyNumberFormat="1" applyFont="1" applyFill="1" applyBorder="1" applyAlignment="1">
      <alignment horizontal="right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right" wrapText="1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top" wrapText="1"/>
    </xf>
    <xf numFmtId="4" fontId="2" fillId="0" borderId="1" xfId="0" applyNumberFormat="1" applyFont="1" applyBorder="1" applyAlignment="1">
      <alignment horizontal="right" vertical="center" wrapText="1"/>
    </xf>
    <xf numFmtId="0" fontId="3" fillId="0" borderId="0" xfId="0" applyFont="1" applyAlignment="1">
      <alignment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4" fontId="1" fillId="0" borderId="1" xfId="0" applyNumberFormat="1" applyFont="1" applyBorder="1" applyAlignment="1">
      <alignment horizontal="right" vertical="center" wrapText="1"/>
    </xf>
    <xf numFmtId="2" fontId="1" fillId="0" borderId="1" xfId="0" applyNumberFormat="1" applyFont="1" applyFill="1" applyBorder="1" applyAlignment="1">
      <alignment horizontal="right"/>
    </xf>
    <xf numFmtId="0" fontId="1" fillId="0" borderId="1" xfId="0" applyFont="1" applyBorder="1" applyAlignment="1">
      <alignment horizontal="left" vertical="top" wrapText="1"/>
    </xf>
    <xf numFmtId="4" fontId="2" fillId="0" borderId="1" xfId="0" applyNumberFormat="1" applyFont="1" applyFill="1" applyBorder="1" applyAlignment="1">
      <alignment horizontal="right" vertical="center"/>
    </xf>
    <xf numFmtId="2" fontId="1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4" fontId="2" fillId="0" borderId="1" xfId="0" applyNumberFormat="1" applyFont="1" applyBorder="1" applyAlignment="1">
      <alignment horizontal="right" vertical="center"/>
    </xf>
    <xf numFmtId="2" fontId="1" fillId="0" borderId="0" xfId="0" applyNumberFormat="1" applyFont="1" applyFill="1" applyBorder="1" applyAlignment="1">
      <alignment horizontal="center"/>
    </xf>
    <xf numFmtId="2" fontId="1" fillId="0" borderId="0" xfId="0" applyNumberFormat="1" applyFont="1" applyBorder="1" applyAlignment="1">
      <alignment/>
    </xf>
    <xf numFmtId="4" fontId="1" fillId="0" borderId="1" xfId="0" applyNumberFormat="1" applyFont="1" applyFill="1" applyBorder="1" applyAlignment="1">
      <alignment horizontal="right" vertical="center"/>
    </xf>
    <xf numFmtId="4" fontId="2" fillId="0" borderId="1" xfId="0" applyNumberFormat="1" applyFont="1" applyFill="1" applyBorder="1" applyAlignment="1">
      <alignment vertical="center"/>
    </xf>
    <xf numFmtId="0" fontId="1" fillId="0" borderId="0" xfId="0" applyFont="1" applyBorder="1" applyAlignment="1">
      <alignment/>
    </xf>
    <xf numFmtId="4" fontId="1" fillId="0" borderId="1" xfId="0" applyNumberFormat="1" applyFont="1" applyFill="1" applyBorder="1" applyAlignment="1">
      <alignment horizontal="right"/>
    </xf>
    <xf numFmtId="0" fontId="2" fillId="0" borderId="1" xfId="0" applyFont="1" applyBorder="1" applyAlignment="1">
      <alignment horizontal="left" vertical="top" wrapText="1"/>
    </xf>
    <xf numFmtId="3" fontId="2" fillId="0" borderId="1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3" fontId="4" fillId="0" borderId="0" xfId="0" applyNumberFormat="1" applyFont="1" applyBorder="1" applyAlignment="1">
      <alignment vertical="top" wrapText="1"/>
    </xf>
    <xf numFmtId="1" fontId="4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left" wrapText="1"/>
    </xf>
    <xf numFmtId="3" fontId="2" fillId="0" borderId="1" xfId="0" applyNumberFormat="1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3" fontId="2" fillId="0" borderId="0" xfId="0" applyNumberFormat="1" applyFont="1" applyBorder="1" applyAlignment="1">
      <alignment horizontal="center" wrapText="1"/>
    </xf>
    <xf numFmtId="4" fontId="2" fillId="0" borderId="0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4" fontId="6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vertical="top"/>
    </xf>
    <xf numFmtId="4" fontId="1" fillId="0" borderId="1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wrapText="1"/>
    </xf>
    <xf numFmtId="0" fontId="1" fillId="0" borderId="2" xfId="0" applyFont="1" applyBorder="1" applyAlignment="1">
      <alignment wrapText="1"/>
    </xf>
    <xf numFmtId="4" fontId="1" fillId="0" borderId="1" xfId="0" applyNumberFormat="1" applyFont="1" applyFill="1" applyBorder="1" applyAlignment="1">
      <alignment horizontal="center" wrapText="1"/>
    </xf>
    <xf numFmtId="0" fontId="2" fillId="0" borderId="1" xfId="0" applyFont="1" applyBorder="1" applyAlignment="1">
      <alignment/>
    </xf>
    <xf numFmtId="3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3" fontId="2" fillId="0" borderId="0" xfId="0" applyNumberFormat="1" applyFont="1" applyAlignment="1">
      <alignment horizontal="center"/>
    </xf>
    <xf numFmtId="2" fontId="1" fillId="0" borderId="0" xfId="0" applyNumberFormat="1" applyFont="1" applyAlignment="1">
      <alignment wrapText="1"/>
    </xf>
    <xf numFmtId="165" fontId="1" fillId="0" borderId="1" xfId="0" applyNumberFormat="1" applyFont="1" applyBorder="1" applyAlignment="1">
      <alignment horizontal="right" vertical="center" wrapText="1"/>
    </xf>
    <xf numFmtId="1" fontId="2" fillId="0" borderId="0" xfId="0" applyNumberFormat="1" applyFont="1" applyFill="1" applyBorder="1" applyAlignment="1">
      <alignment horizontal="right"/>
    </xf>
    <xf numFmtId="4" fontId="1" fillId="0" borderId="1" xfId="0" applyNumberFormat="1" applyFont="1" applyFill="1" applyBorder="1" applyAlignment="1">
      <alignment/>
    </xf>
    <xf numFmtId="4" fontId="1" fillId="0" borderId="1" xfId="0" applyNumberFormat="1" applyFont="1" applyFill="1" applyBorder="1" applyAlignment="1">
      <alignment vertical="center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Border="1" applyAlignment="1">
      <alignment horizontal="right" wrapText="1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right" wrapText="1"/>
    </xf>
    <xf numFmtId="0" fontId="1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top" wrapText="1"/>
    </xf>
    <xf numFmtId="4" fontId="2" fillId="0" borderId="1" xfId="0" applyNumberFormat="1" applyFont="1" applyFill="1" applyBorder="1" applyAlignment="1">
      <alignment horizontal="right" vertical="center" wrapText="1"/>
    </xf>
    <xf numFmtId="2" fontId="1" fillId="0" borderId="0" xfId="0" applyNumberFormat="1" applyFont="1" applyFill="1" applyAlignment="1">
      <alignment wrapText="1"/>
    </xf>
    <xf numFmtId="0" fontId="3" fillId="0" borderId="0" xfId="0" applyFont="1" applyFill="1" applyAlignment="1">
      <alignment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left" vertical="top" wrapText="1"/>
    </xf>
    <xf numFmtId="2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1" xfId="0" applyFont="1" applyFill="1" applyBorder="1" applyAlignment="1">
      <alignment horizontal="left" vertical="top" wrapText="1"/>
    </xf>
    <xf numFmtId="3" fontId="2" fillId="0" borderId="1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3" fontId="4" fillId="0" borderId="0" xfId="0" applyNumberFormat="1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center" wrapText="1"/>
    </xf>
    <xf numFmtId="3" fontId="2" fillId="0" borderId="0" xfId="0" applyNumberFormat="1" applyFont="1" applyFill="1" applyBorder="1" applyAlignment="1">
      <alignment horizontal="center" wrapText="1"/>
    </xf>
    <xf numFmtId="4" fontId="2" fillId="0" borderId="0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vertical="top" wrapText="1"/>
    </xf>
    <xf numFmtId="4" fontId="6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vertical="top"/>
    </xf>
    <xf numFmtId="0" fontId="2" fillId="0" borderId="2" xfId="0" applyFont="1" applyFill="1" applyBorder="1" applyAlignment="1">
      <alignment wrapText="1"/>
    </xf>
    <xf numFmtId="0" fontId="1" fillId="0" borderId="2" xfId="0" applyFont="1" applyFill="1" applyBorder="1" applyAlignment="1">
      <alignment wrapText="1"/>
    </xf>
    <xf numFmtId="0" fontId="2" fillId="0" borderId="1" xfId="0" applyFont="1" applyFill="1" applyBorder="1" applyAlignment="1">
      <alignment/>
    </xf>
    <xf numFmtId="4" fontId="2" fillId="0" borderId="1" xfId="0" applyNumberFormat="1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vertical="center" wrapText="1"/>
    </xf>
    <xf numFmtId="3" fontId="2" fillId="0" borderId="0" xfId="0" applyNumberFormat="1" applyFont="1" applyFill="1" applyAlignment="1">
      <alignment horizontal="center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0" fontId="1" fillId="0" borderId="1" xfId="17" applyFont="1" applyBorder="1" applyAlignment="1">
      <alignment horizontal="left" vertical="top" wrapText="1"/>
      <protection/>
    </xf>
    <xf numFmtId="2" fontId="1" fillId="0" borderId="1" xfId="0" applyNumberFormat="1" applyFont="1" applyBorder="1" applyAlignment="1">
      <alignment horizontal="center" wrapText="1"/>
    </xf>
    <xf numFmtId="2" fontId="1" fillId="0" borderId="0" xfId="0" applyNumberFormat="1" applyFont="1" applyAlignment="1">
      <alignment/>
    </xf>
    <xf numFmtId="164" fontId="1" fillId="0" borderId="1" xfId="0" applyNumberFormat="1" applyFont="1" applyFill="1" applyBorder="1" applyAlignment="1">
      <alignment horizontal="center" wrapText="1"/>
    </xf>
    <xf numFmtId="4" fontId="2" fillId="0" borderId="1" xfId="17" applyNumberFormat="1" applyFont="1" applyBorder="1" applyAlignment="1">
      <alignment horizontal="right" vertical="center"/>
      <protection/>
    </xf>
    <xf numFmtId="0" fontId="1" fillId="0" borderId="0" xfId="17" applyFont="1" applyAlignment="1">
      <alignment wrapText="1"/>
      <protection/>
    </xf>
    <xf numFmtId="0" fontId="1" fillId="0" borderId="0" xfId="17" applyFont="1">
      <alignment/>
      <protection/>
    </xf>
    <xf numFmtId="0" fontId="1" fillId="0" borderId="1" xfId="17" applyFont="1" applyBorder="1" applyAlignment="1">
      <alignment horizontal="center" vertical="top" wrapText="1"/>
      <protection/>
    </xf>
    <xf numFmtId="4" fontId="1" fillId="0" borderId="1" xfId="17" applyNumberFormat="1" applyFont="1" applyBorder="1" applyAlignment="1">
      <alignment horizontal="right" vertical="center" wrapText="1"/>
      <protection/>
    </xf>
    <xf numFmtId="4" fontId="1" fillId="0" borderId="1" xfId="17" applyNumberFormat="1" applyFont="1" applyBorder="1" applyAlignment="1">
      <alignment horizontal="right" vertical="center"/>
      <protection/>
    </xf>
    <xf numFmtId="0" fontId="2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5" fillId="0" borderId="1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5" fillId="0" borderId="1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2" fillId="0" borderId="1" xfId="17" applyFont="1" applyBorder="1" applyAlignment="1">
      <alignment horizontal="center" wrapText="1"/>
      <protection/>
    </xf>
    <xf numFmtId="0" fontId="1" fillId="0" borderId="1" xfId="17" applyFont="1" applyBorder="1" applyAlignment="1">
      <alignment horizontal="center" wrapText="1"/>
      <protection/>
    </xf>
  </cellXfs>
  <cellStyles count="7">
    <cellStyle name="Normal" xfId="0"/>
    <cellStyle name="Currency" xfId="15"/>
    <cellStyle name="Currency [0]" xfId="16"/>
    <cellStyle name="Обычный_Расчет обязат и доп с конкурса муниц заново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zoomScale="75" zoomScaleNormal="75" workbookViewId="0" topLeftCell="A34">
      <selection activeCell="F36" sqref="F36"/>
    </sheetView>
  </sheetViews>
  <sheetFormatPr defaultColWidth="9.00390625" defaultRowHeight="12.75"/>
  <cols>
    <col min="1" max="1" width="3.375" style="1" customWidth="1"/>
    <col min="2" max="2" width="40.375" style="1" customWidth="1"/>
    <col min="3" max="3" width="17.375" style="1" customWidth="1"/>
    <col min="4" max="4" width="11.25390625" style="1" customWidth="1"/>
    <col min="5" max="5" width="12.625" style="1" customWidth="1"/>
    <col min="6" max="6" width="8.625" style="1" customWidth="1"/>
    <col min="7" max="16384" width="9.125" style="1" customWidth="1"/>
  </cols>
  <sheetData>
    <row r="1" ht="15">
      <c r="B1" s="2" t="s">
        <v>0</v>
      </c>
    </row>
    <row r="2" spans="1:6" ht="24" customHeight="1">
      <c r="A2" s="3"/>
      <c r="B2" s="4" t="s">
        <v>1</v>
      </c>
      <c r="C2" s="5"/>
      <c r="D2" s="6">
        <v>52.7</v>
      </c>
      <c r="E2" s="7" t="s">
        <v>2</v>
      </c>
      <c r="F2" s="3"/>
    </row>
    <row r="3" spans="1:6" ht="15">
      <c r="A3" s="3"/>
      <c r="B3" s="8"/>
      <c r="C3" s="3"/>
      <c r="D3" s="3"/>
      <c r="E3" s="3"/>
      <c r="F3" s="3"/>
    </row>
    <row r="4" spans="1:6" ht="40.5" customHeight="1">
      <c r="A4" s="112" t="s">
        <v>3</v>
      </c>
      <c r="B4" s="112"/>
      <c r="C4" s="112"/>
      <c r="D4" s="112"/>
      <c r="E4" s="112"/>
      <c r="F4" s="3"/>
    </row>
    <row r="5" spans="1:6" ht="15">
      <c r="A5" s="4"/>
      <c r="B5" s="4"/>
      <c r="C5" s="4"/>
      <c r="D5" s="4"/>
      <c r="E5" s="4"/>
      <c r="F5" s="3"/>
    </row>
    <row r="6" spans="1:6" ht="85.5">
      <c r="A6" s="9"/>
      <c r="B6" s="10" t="s">
        <v>4</v>
      </c>
      <c r="C6" s="10" t="s">
        <v>5</v>
      </c>
      <c r="D6" s="10" t="s">
        <v>6</v>
      </c>
      <c r="E6" s="10" t="s">
        <v>7</v>
      </c>
      <c r="F6" s="3"/>
    </row>
    <row r="7" spans="1:7" ht="15">
      <c r="A7" s="114" t="s">
        <v>8</v>
      </c>
      <c r="B7" s="115"/>
      <c r="C7" s="116"/>
      <c r="D7" s="11">
        <f>SUM(D8:D9)</f>
        <v>592.1134729252893</v>
      </c>
      <c r="E7" s="11">
        <v>0.9362958142398629</v>
      </c>
      <c r="F7" s="56"/>
      <c r="G7" s="12"/>
    </row>
    <row r="8" spans="1:7" ht="15.75" customHeight="1">
      <c r="A8" s="13">
        <v>1</v>
      </c>
      <c r="B8" s="9" t="s">
        <v>9</v>
      </c>
      <c r="C8" s="14" t="s">
        <v>10</v>
      </c>
      <c r="D8" s="15">
        <f>E8*$D$2*12</f>
        <v>541.7323631521402</v>
      </c>
      <c r="E8" s="16">
        <v>0.856629290246901</v>
      </c>
      <c r="F8" s="56"/>
      <c r="G8" s="12"/>
    </row>
    <row r="9" spans="1:7" ht="30">
      <c r="A9" s="13">
        <v>2</v>
      </c>
      <c r="B9" s="17" t="s">
        <v>11</v>
      </c>
      <c r="C9" s="17" t="s">
        <v>12</v>
      </c>
      <c r="D9" s="15">
        <f>E9*$D$2*12</f>
        <v>50.38110977314905</v>
      </c>
      <c r="E9" s="16">
        <v>0.0796665239929618</v>
      </c>
      <c r="F9" s="56"/>
      <c r="G9" s="12"/>
    </row>
    <row r="10" spans="1:7" ht="29.25" customHeight="1">
      <c r="A10" s="114" t="s">
        <v>13</v>
      </c>
      <c r="B10" s="117"/>
      <c r="C10" s="118"/>
      <c r="D10" s="18">
        <f>SUM(D11:D11)</f>
        <v>19.24270261349645</v>
      </c>
      <c r="E10" s="18">
        <v>0.030428055998571235</v>
      </c>
      <c r="F10" s="56"/>
      <c r="G10" s="12"/>
    </row>
    <row r="11" spans="1:6" ht="75" customHeight="1">
      <c r="A11" s="13">
        <v>3</v>
      </c>
      <c r="B11" s="17" t="s">
        <v>14</v>
      </c>
      <c r="C11" s="17" t="s">
        <v>15</v>
      </c>
      <c r="D11" s="15">
        <f>E11*12*$D$2</f>
        <v>19.24270261349645</v>
      </c>
      <c r="E11" s="19">
        <v>0.030428055998571235</v>
      </c>
      <c r="F11" s="56"/>
    </row>
    <row r="12" spans="1:9" ht="15">
      <c r="A12" s="111" t="s">
        <v>16</v>
      </c>
      <c r="B12" s="119"/>
      <c r="C12" s="119"/>
      <c r="D12" s="22">
        <f>SUM(D13:D14)</f>
        <v>823.8164783603971</v>
      </c>
      <c r="E12" s="22">
        <v>1.3026826033529366</v>
      </c>
      <c r="F12" s="56"/>
      <c r="G12" s="23"/>
      <c r="H12" s="23"/>
      <c r="I12" s="24"/>
    </row>
    <row r="13" spans="1:9" ht="75">
      <c r="A13" s="13">
        <v>4</v>
      </c>
      <c r="B13" s="17" t="s">
        <v>17</v>
      </c>
      <c r="C13" s="17" t="s">
        <v>15</v>
      </c>
      <c r="D13" s="15">
        <f>E13*12*$D$2</f>
        <v>114.06939343298484</v>
      </c>
      <c r="E13" s="15">
        <v>0.18037538493514366</v>
      </c>
      <c r="F13" s="56"/>
      <c r="G13" s="23"/>
      <c r="H13" s="23"/>
      <c r="I13" s="24"/>
    </row>
    <row r="14" spans="1:9" ht="75">
      <c r="A14" s="13">
        <v>5</v>
      </c>
      <c r="B14" s="17" t="s">
        <v>18</v>
      </c>
      <c r="C14" s="17" t="s">
        <v>19</v>
      </c>
      <c r="D14" s="15">
        <f>E14*12*$D$2</f>
        <v>709.7470849274123</v>
      </c>
      <c r="E14" s="25">
        <v>1.122307218417793</v>
      </c>
      <c r="F14" s="56"/>
      <c r="G14" s="23"/>
      <c r="H14" s="23"/>
      <c r="I14" s="24"/>
    </row>
    <row r="15" spans="1:9" ht="15">
      <c r="A15" s="111" t="s">
        <v>20</v>
      </c>
      <c r="B15" s="111"/>
      <c r="C15" s="111"/>
      <c r="D15" s="26">
        <f>SUM(D16)</f>
        <v>97.87550343372244</v>
      </c>
      <c r="E15" s="18">
        <v>0.15576834825066793</v>
      </c>
      <c r="F15" s="56"/>
      <c r="G15" s="27"/>
      <c r="H15" s="27"/>
      <c r="I15" s="27"/>
    </row>
    <row r="16" spans="1:6" ht="15">
      <c r="A16" s="13">
        <v>6</v>
      </c>
      <c r="B16" s="17" t="s">
        <v>21</v>
      </c>
      <c r="C16" s="17" t="s">
        <v>22</v>
      </c>
      <c r="D16" s="15">
        <f>E16*12*$D$2</f>
        <v>97.87550343372244</v>
      </c>
      <c r="E16" s="28">
        <v>0.154768348250668</v>
      </c>
      <c r="F16" s="56"/>
    </row>
    <row r="17" spans="1:6" ht="15">
      <c r="A17" s="10"/>
      <c r="B17" s="29" t="s">
        <v>23</v>
      </c>
      <c r="C17" s="29"/>
      <c r="D17" s="30">
        <f>D7+D10+D12+D15</f>
        <v>1533.0481573329055</v>
      </c>
      <c r="E17" s="11">
        <v>2.42417482184204</v>
      </c>
      <c r="F17" s="56"/>
    </row>
    <row r="18" spans="1:6" ht="15">
      <c r="A18" s="31"/>
      <c r="B18" s="32"/>
      <c r="C18" s="33"/>
      <c r="D18" s="34"/>
      <c r="E18" s="35"/>
      <c r="F18" s="3"/>
    </row>
    <row r="19" spans="1:6" ht="105">
      <c r="A19" s="21" t="s">
        <v>24</v>
      </c>
      <c r="B19" s="21" t="s">
        <v>25</v>
      </c>
      <c r="C19" s="21" t="s">
        <v>26</v>
      </c>
      <c r="D19" s="21" t="s">
        <v>27</v>
      </c>
      <c r="E19" s="21" t="s">
        <v>28</v>
      </c>
      <c r="F19" s="21" t="s">
        <v>29</v>
      </c>
    </row>
    <row r="20" spans="1:6" ht="15">
      <c r="A20" s="21">
        <v>1</v>
      </c>
      <c r="B20" s="9" t="s">
        <v>30</v>
      </c>
      <c r="C20" s="21" t="s">
        <v>31</v>
      </c>
      <c r="D20" s="21">
        <f>E20*12*D2</f>
        <v>1106.6</v>
      </c>
      <c r="E20" s="36">
        <v>1.749841872232764</v>
      </c>
      <c r="F20" s="37">
        <v>2</v>
      </c>
    </row>
    <row r="21" spans="1:6" ht="15">
      <c r="A21" s="21"/>
      <c r="B21" s="38" t="s">
        <v>32</v>
      </c>
      <c r="C21" s="20"/>
      <c r="D21" s="39">
        <f>SUM(D20:D20)</f>
        <v>1106.6</v>
      </c>
      <c r="E21" s="40">
        <f>SUM(E20:E20)</f>
        <v>1.749841872232764</v>
      </c>
      <c r="F21" s="41"/>
    </row>
    <row r="22" spans="1:6" ht="15">
      <c r="A22" s="31"/>
      <c r="B22" s="32"/>
      <c r="C22" s="42"/>
      <c r="D22" s="42"/>
      <c r="E22" s="42"/>
      <c r="F22" s="42"/>
    </row>
    <row r="23" spans="1:6" ht="29.25">
      <c r="A23" s="31"/>
      <c r="B23" s="32" t="s">
        <v>33</v>
      </c>
      <c r="C23" s="43">
        <f>D17+D21</f>
        <v>2639.6481573329056</v>
      </c>
      <c r="D23" s="43"/>
      <c r="E23" s="43"/>
      <c r="F23" s="42"/>
    </row>
    <row r="24" spans="1:6" ht="15">
      <c r="A24" s="31"/>
      <c r="B24" s="32" t="s">
        <v>34</v>
      </c>
      <c r="C24" s="44">
        <f>E17+E21</f>
        <v>4.174016694074804</v>
      </c>
      <c r="D24" s="42"/>
      <c r="E24" s="42"/>
      <c r="F24" s="42"/>
    </row>
    <row r="25" spans="1:6" ht="15">
      <c r="A25" s="31"/>
      <c r="B25" s="32"/>
      <c r="C25" s="44"/>
      <c r="D25" s="42"/>
      <c r="E25" s="42"/>
      <c r="F25" s="42"/>
    </row>
    <row r="26" spans="1:6" ht="33" customHeight="1">
      <c r="A26" s="112" t="s">
        <v>35</v>
      </c>
      <c r="B26" s="112"/>
      <c r="C26" s="112"/>
      <c r="D26" s="112"/>
      <c r="E26" s="112"/>
      <c r="F26" s="112"/>
    </row>
    <row r="27" spans="1:6" ht="15">
      <c r="A27" s="4"/>
      <c r="B27" s="4"/>
      <c r="C27" s="4"/>
      <c r="D27" s="3"/>
      <c r="E27" s="3"/>
      <c r="F27" s="3"/>
    </row>
    <row r="28" spans="1:6" ht="85.5">
      <c r="A28" s="9"/>
      <c r="B28" s="10" t="s">
        <v>4</v>
      </c>
      <c r="C28" s="10" t="s">
        <v>5</v>
      </c>
      <c r="D28" s="10" t="s">
        <v>6</v>
      </c>
      <c r="E28" s="10" t="s">
        <v>7</v>
      </c>
      <c r="F28" s="3"/>
    </row>
    <row r="29" spans="1:5" ht="30" customHeight="1">
      <c r="A29" s="113" t="s">
        <v>36</v>
      </c>
      <c r="B29" s="113"/>
      <c r="C29" s="113"/>
      <c r="D29" s="11">
        <f>D30</f>
        <v>6.9564</v>
      </c>
      <c r="E29" s="11">
        <v>0.011000000000000001</v>
      </c>
    </row>
    <row r="30" spans="1:5" ht="30">
      <c r="A30" s="13" t="s">
        <v>37</v>
      </c>
      <c r="B30" s="45" t="s">
        <v>38</v>
      </c>
      <c r="C30" s="45" t="s">
        <v>39</v>
      </c>
      <c r="D30" s="15">
        <f>E30*12*$D$2</f>
        <v>6.9564</v>
      </c>
      <c r="E30" s="46">
        <v>0.011000000000000001</v>
      </c>
    </row>
    <row r="31" spans="1:5" ht="30" customHeight="1">
      <c r="A31" s="113" t="s">
        <v>40</v>
      </c>
      <c r="B31" s="113"/>
      <c r="C31" s="113"/>
      <c r="D31" s="11">
        <f>D32</f>
        <v>41.7384</v>
      </c>
      <c r="E31" s="11">
        <v>0.066</v>
      </c>
    </row>
    <row r="32" spans="1:5" ht="15">
      <c r="A32" s="13" t="s">
        <v>41</v>
      </c>
      <c r="B32" s="47" t="s">
        <v>42</v>
      </c>
      <c r="C32" s="9" t="s">
        <v>39</v>
      </c>
      <c r="D32" s="15">
        <f>E32*$D$2*12</f>
        <v>41.7384</v>
      </c>
      <c r="E32" s="48">
        <v>0.066</v>
      </c>
    </row>
    <row r="33" spans="1:5" ht="15">
      <c r="A33" s="10"/>
      <c r="B33" s="29" t="s">
        <v>23</v>
      </c>
      <c r="C33" s="29"/>
      <c r="D33" s="30">
        <f>D29+D31</f>
        <v>48.6948</v>
      </c>
      <c r="E33" s="11">
        <v>0.077</v>
      </c>
    </row>
    <row r="34" spans="1:6" ht="15">
      <c r="A34" s="3"/>
      <c r="B34" s="3"/>
      <c r="C34" s="3"/>
      <c r="D34" s="3"/>
      <c r="E34" s="3"/>
      <c r="F34" s="3"/>
    </row>
    <row r="35" spans="1:6" ht="15">
      <c r="A35" s="49"/>
      <c r="B35" s="49"/>
      <c r="C35" s="49"/>
      <c r="D35" s="49"/>
      <c r="E35" s="49"/>
      <c r="F35" s="50"/>
    </row>
    <row r="36" spans="1:6" ht="105">
      <c r="A36" s="21" t="s">
        <v>24</v>
      </c>
      <c r="B36" s="21" t="s">
        <v>25</v>
      </c>
      <c r="C36" s="21" t="s">
        <v>26</v>
      </c>
      <c r="D36" s="21" t="s">
        <v>27</v>
      </c>
      <c r="E36" s="21" t="s">
        <v>43</v>
      </c>
      <c r="F36" s="21" t="s">
        <v>29</v>
      </c>
    </row>
    <row r="37" spans="1:6" ht="15">
      <c r="A37" s="21">
        <v>1</v>
      </c>
      <c r="B37" s="9" t="s">
        <v>30</v>
      </c>
      <c r="C37" s="21" t="s">
        <v>31</v>
      </c>
      <c r="D37" s="21">
        <f>E37*12*D2</f>
        <v>1106.6</v>
      </c>
      <c r="E37" s="51">
        <v>1.749841872232764</v>
      </c>
      <c r="F37" s="21">
        <v>2</v>
      </c>
    </row>
    <row r="38" spans="1:6" ht="15">
      <c r="A38" s="52"/>
      <c r="B38" s="52" t="s">
        <v>32</v>
      </c>
      <c r="C38" s="52"/>
      <c r="D38" s="53">
        <f>SUM(D37:D37)</f>
        <v>1106.6</v>
      </c>
      <c r="E38" s="54">
        <f>SUM(E37:E37)</f>
        <v>1.749841872232764</v>
      </c>
      <c r="F38" s="52"/>
    </row>
    <row r="42" spans="2:3" ht="43.5">
      <c r="B42" s="32" t="s">
        <v>44</v>
      </c>
      <c r="C42" s="55">
        <f>C23</f>
        <v>2639.6481573329056</v>
      </c>
    </row>
  </sheetData>
  <mergeCells count="8">
    <mergeCell ref="A4:E4"/>
    <mergeCell ref="A7:C7"/>
    <mergeCell ref="A10:C10"/>
    <mergeCell ref="A12:C12"/>
    <mergeCell ref="A15:C15"/>
    <mergeCell ref="A26:F26"/>
    <mergeCell ref="A29:C29"/>
    <mergeCell ref="A31:C31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41"/>
  <sheetViews>
    <sheetView zoomScale="75" zoomScaleNormal="75" workbookViewId="0" topLeftCell="A22">
      <selection activeCell="E17" sqref="E17"/>
    </sheetView>
  </sheetViews>
  <sheetFormatPr defaultColWidth="9.00390625" defaultRowHeight="12.75"/>
  <cols>
    <col min="1" max="1" width="3.375" style="1" customWidth="1"/>
    <col min="2" max="2" width="40.875" style="1" customWidth="1"/>
    <col min="3" max="3" width="17.375" style="1" customWidth="1"/>
    <col min="4" max="4" width="11.25390625" style="1" customWidth="1"/>
    <col min="5" max="5" width="12.25390625" style="1" customWidth="1"/>
    <col min="6" max="6" width="8.625" style="1" customWidth="1"/>
    <col min="7" max="16384" width="9.125" style="1" customWidth="1"/>
  </cols>
  <sheetData>
    <row r="1" ht="15">
      <c r="B1" s="2" t="s">
        <v>88</v>
      </c>
    </row>
    <row r="2" spans="1:6" ht="24" customHeight="1">
      <c r="A2" s="3"/>
      <c r="B2" s="4" t="s">
        <v>89</v>
      </c>
      <c r="C2" s="5"/>
      <c r="D2" s="6">
        <v>99.6</v>
      </c>
      <c r="E2" s="7" t="s">
        <v>2</v>
      </c>
      <c r="F2" s="3"/>
    </row>
    <row r="3" spans="1:6" ht="15">
      <c r="A3" s="3"/>
      <c r="B3" s="8"/>
      <c r="C3" s="3"/>
      <c r="D3" s="3"/>
      <c r="E3" s="3"/>
      <c r="F3" s="3"/>
    </row>
    <row r="4" spans="1:6" ht="40.5" customHeight="1">
      <c r="A4" s="112" t="s">
        <v>77</v>
      </c>
      <c r="B4" s="112"/>
      <c r="C4" s="112"/>
      <c r="D4" s="112"/>
      <c r="E4" s="112"/>
      <c r="F4" s="3"/>
    </row>
    <row r="5" spans="1:6" ht="15">
      <c r="A5" s="4"/>
      <c r="B5" s="4"/>
      <c r="C5" s="4"/>
      <c r="D5" s="4"/>
      <c r="E5" s="4"/>
      <c r="F5" s="3"/>
    </row>
    <row r="6" spans="1:6" ht="85.5">
      <c r="A6" s="9"/>
      <c r="B6" s="10" t="s">
        <v>4</v>
      </c>
      <c r="C6" s="10" t="s">
        <v>5</v>
      </c>
      <c r="D6" s="10" t="s">
        <v>6</v>
      </c>
      <c r="E6" s="10" t="s">
        <v>7</v>
      </c>
      <c r="F6" s="3"/>
    </row>
    <row r="7" spans="1:7" ht="15">
      <c r="A7" s="114" t="s">
        <v>8</v>
      </c>
      <c r="B7" s="115"/>
      <c r="C7" s="116"/>
      <c r="D7" s="11">
        <f>SUM(D8:D9)</f>
        <v>888.1702093879342</v>
      </c>
      <c r="E7" s="11">
        <v>0.7431142983500119</v>
      </c>
      <c r="F7" s="56"/>
      <c r="G7" s="12"/>
    </row>
    <row r="8" spans="1:7" ht="15.75" customHeight="1">
      <c r="A8" s="13">
        <v>1</v>
      </c>
      <c r="B8" s="9" t="s">
        <v>9</v>
      </c>
      <c r="C8" s="14" t="s">
        <v>10</v>
      </c>
      <c r="D8" s="15">
        <f>E8*$D$2*12</f>
        <v>812.5985447282105</v>
      </c>
      <c r="E8" s="25">
        <v>0.6798849939158388</v>
      </c>
      <c r="F8" s="56"/>
      <c r="G8" s="12"/>
    </row>
    <row r="9" spans="1:7" ht="30">
      <c r="A9" s="13">
        <v>2</v>
      </c>
      <c r="B9" s="17" t="s">
        <v>11</v>
      </c>
      <c r="C9" s="17" t="s">
        <v>12</v>
      </c>
      <c r="D9" s="15">
        <f>E9*$D$2*12</f>
        <v>75.57166465972358</v>
      </c>
      <c r="E9" s="25">
        <v>0.06322930443417302</v>
      </c>
      <c r="F9" s="56"/>
      <c r="G9" s="12"/>
    </row>
    <row r="10" spans="1:7" ht="29.25" customHeight="1">
      <c r="A10" s="114" t="s">
        <v>13</v>
      </c>
      <c r="B10" s="117"/>
      <c r="C10" s="118"/>
      <c r="D10" s="18">
        <f>SUM(D11:D11)</f>
        <v>19.24270261349649</v>
      </c>
      <c r="E10" s="18">
        <v>0.016099985453059313</v>
      </c>
      <c r="F10" s="56"/>
      <c r="G10" s="12"/>
    </row>
    <row r="11" spans="1:6" ht="75" customHeight="1">
      <c r="A11" s="13">
        <v>3</v>
      </c>
      <c r="B11" s="17" t="s">
        <v>14</v>
      </c>
      <c r="C11" s="17" t="s">
        <v>15</v>
      </c>
      <c r="D11" s="15">
        <f>E11*12*$D$2</f>
        <v>19.24270261349649</v>
      </c>
      <c r="E11" s="15">
        <v>0.016099985453059313</v>
      </c>
      <c r="F11" s="56"/>
    </row>
    <row r="12" spans="1:9" ht="15">
      <c r="A12" s="111" t="s">
        <v>16</v>
      </c>
      <c r="B12" s="119"/>
      <c r="C12" s="119"/>
      <c r="D12" s="22">
        <f>SUM(D13:D14)</f>
        <v>1579.173201736544</v>
      </c>
      <c r="E12" s="22">
        <v>1.3212627189897455</v>
      </c>
      <c r="F12" s="56"/>
      <c r="G12" s="23"/>
      <c r="H12" s="23"/>
      <c r="I12" s="24"/>
    </row>
    <row r="13" spans="1:9" ht="77.25" customHeight="1">
      <c r="A13" s="13">
        <v>4</v>
      </c>
      <c r="B13" s="17" t="s">
        <v>17</v>
      </c>
      <c r="C13" s="17" t="s">
        <v>15</v>
      </c>
      <c r="D13" s="15">
        <f>E13*12*$D$2</f>
        <v>237.79161428359723</v>
      </c>
      <c r="E13" s="15">
        <v>0.1989555005719522</v>
      </c>
      <c r="F13" s="56"/>
      <c r="G13" s="23"/>
      <c r="H13" s="23"/>
      <c r="I13" s="24"/>
    </row>
    <row r="14" spans="1:9" ht="75">
      <c r="A14" s="13">
        <v>5</v>
      </c>
      <c r="B14" s="17" t="s">
        <v>18</v>
      </c>
      <c r="C14" s="17" t="s">
        <v>78</v>
      </c>
      <c r="D14" s="15">
        <f>E14*12*$D$2</f>
        <v>1341.3815874529466</v>
      </c>
      <c r="E14" s="25">
        <v>1.1223072184177934</v>
      </c>
      <c r="F14" s="56"/>
      <c r="G14" s="27"/>
      <c r="H14" s="27"/>
      <c r="I14" s="27"/>
    </row>
    <row r="15" spans="1:9" ht="15">
      <c r="A15" s="111" t="s">
        <v>20</v>
      </c>
      <c r="B15" s="111"/>
      <c r="C15" s="111"/>
      <c r="D15" s="26">
        <f>SUM(D16)</f>
        <v>110.57274328529216</v>
      </c>
      <c r="E15" s="18">
        <v>0.09291400877283482</v>
      </c>
      <c r="F15" s="56"/>
      <c r="G15" s="27"/>
      <c r="H15" s="27"/>
      <c r="I15" s="27"/>
    </row>
    <row r="16" spans="1:6" ht="15">
      <c r="A16" s="13">
        <v>6</v>
      </c>
      <c r="B16" s="17" t="s">
        <v>21</v>
      </c>
      <c r="C16" s="17" t="s">
        <v>22</v>
      </c>
      <c r="D16" s="15">
        <f>E16*12*$D$2</f>
        <v>110.57274328529216</v>
      </c>
      <c r="E16" s="25">
        <v>0.0925140087728348</v>
      </c>
      <c r="F16" s="56"/>
    </row>
    <row r="17" spans="1:6" ht="15">
      <c r="A17" s="10"/>
      <c r="B17" s="29" t="s">
        <v>23</v>
      </c>
      <c r="C17" s="29"/>
      <c r="D17" s="30">
        <f>D7+D10+D12+D15</f>
        <v>2597.1588570232666</v>
      </c>
      <c r="E17" s="11">
        <v>2.173391011565651</v>
      </c>
      <c r="F17" s="56"/>
    </row>
    <row r="18" spans="1:6" ht="15">
      <c r="A18" s="31"/>
      <c r="B18" s="32"/>
      <c r="C18" s="33"/>
      <c r="D18" s="34"/>
      <c r="E18" s="35"/>
      <c r="F18" s="3"/>
    </row>
    <row r="19" spans="1:6" ht="105">
      <c r="A19" s="21" t="s">
        <v>24</v>
      </c>
      <c r="B19" s="21" t="s">
        <v>25</v>
      </c>
      <c r="C19" s="21" t="s">
        <v>26</v>
      </c>
      <c r="D19" s="21" t="s">
        <v>27</v>
      </c>
      <c r="E19" s="21" t="s">
        <v>28</v>
      </c>
      <c r="F19" s="21" t="s">
        <v>29</v>
      </c>
    </row>
    <row r="20" spans="1:6" ht="15">
      <c r="A20" s="21">
        <v>1</v>
      </c>
      <c r="B20" s="9" t="s">
        <v>30</v>
      </c>
      <c r="C20" s="21" t="s">
        <v>90</v>
      </c>
      <c r="D20" s="21">
        <f>E20*12*D2</f>
        <v>2489.85</v>
      </c>
      <c r="E20" s="36">
        <v>2.0832078313253013</v>
      </c>
      <c r="F20" s="37">
        <v>2</v>
      </c>
    </row>
    <row r="21" spans="1:6" ht="15">
      <c r="A21" s="21"/>
      <c r="B21" s="38" t="s">
        <v>32</v>
      </c>
      <c r="C21" s="20"/>
      <c r="D21" s="39">
        <f>SUM(D20:D20)</f>
        <v>2489.85</v>
      </c>
      <c r="E21" s="40">
        <f>SUM(E20:E20)</f>
        <v>2.0832078313253013</v>
      </c>
      <c r="F21" s="41"/>
    </row>
    <row r="22" spans="1:6" ht="15">
      <c r="A22" s="31"/>
      <c r="B22" s="32"/>
      <c r="C22" s="42"/>
      <c r="D22" s="42"/>
      <c r="E22" s="42"/>
      <c r="F22" s="42"/>
    </row>
    <row r="23" spans="1:6" ht="29.25">
      <c r="A23" s="31"/>
      <c r="B23" s="32" t="s">
        <v>33</v>
      </c>
      <c r="C23" s="43">
        <f>D17+D21</f>
        <v>5087.0088570232665</v>
      </c>
      <c r="D23" s="43"/>
      <c r="E23" s="43"/>
      <c r="F23" s="42"/>
    </row>
    <row r="24" spans="1:6" ht="15">
      <c r="A24" s="31"/>
      <c r="B24" s="32" t="s">
        <v>34</v>
      </c>
      <c r="C24" s="44">
        <f>E17+E21</f>
        <v>4.256598842890952</v>
      </c>
      <c r="D24" s="42"/>
      <c r="E24" s="42"/>
      <c r="F24" s="42"/>
    </row>
    <row r="25" spans="1:6" ht="15" customHeight="1">
      <c r="A25" s="31"/>
      <c r="B25" s="32"/>
      <c r="C25" s="44"/>
      <c r="D25" s="42"/>
      <c r="E25" s="42"/>
      <c r="F25" s="42"/>
    </row>
    <row r="26" spans="1:6" ht="30" customHeight="1">
      <c r="A26" s="112" t="s">
        <v>79</v>
      </c>
      <c r="B26" s="112"/>
      <c r="C26" s="112"/>
      <c r="D26" s="112"/>
      <c r="E26" s="112"/>
      <c r="F26" s="112"/>
    </row>
    <row r="27" spans="1:6" ht="6" customHeight="1">
      <c r="A27" s="4"/>
      <c r="B27" s="4"/>
      <c r="C27" s="4"/>
      <c r="D27" s="3"/>
      <c r="E27" s="3"/>
      <c r="F27" s="3"/>
    </row>
    <row r="28" spans="1:6" ht="85.5">
      <c r="A28" s="9"/>
      <c r="B28" s="10" t="s">
        <v>4</v>
      </c>
      <c r="C28" s="10" t="s">
        <v>5</v>
      </c>
      <c r="D28" s="10" t="s">
        <v>6</v>
      </c>
      <c r="E28" s="10" t="s">
        <v>7</v>
      </c>
      <c r="F28" s="3"/>
    </row>
    <row r="29" spans="1:5" ht="30" customHeight="1">
      <c r="A29" s="113" t="s">
        <v>36</v>
      </c>
      <c r="B29" s="113"/>
      <c r="C29" s="113"/>
      <c r="D29" s="11">
        <f>D30</f>
        <v>13.1472</v>
      </c>
      <c r="E29" s="11">
        <v>0.011000000000000001</v>
      </c>
    </row>
    <row r="30" spans="1:5" ht="30">
      <c r="A30" s="13" t="s">
        <v>37</v>
      </c>
      <c r="B30" s="45" t="s">
        <v>38</v>
      </c>
      <c r="C30" s="45" t="s">
        <v>39</v>
      </c>
      <c r="D30" s="15">
        <f>E30*12*$D$2</f>
        <v>13.1472</v>
      </c>
      <c r="E30" s="46">
        <v>0.011000000000000001</v>
      </c>
    </row>
    <row r="31" spans="1:5" ht="30" customHeight="1">
      <c r="A31" s="113" t="s">
        <v>40</v>
      </c>
      <c r="B31" s="113"/>
      <c r="C31" s="113"/>
      <c r="D31" s="11">
        <f>D32</f>
        <v>78.8832</v>
      </c>
      <c r="E31" s="11">
        <v>0.066</v>
      </c>
    </row>
    <row r="32" spans="1:5" ht="15">
      <c r="A32" s="13" t="s">
        <v>41</v>
      </c>
      <c r="B32" s="47" t="s">
        <v>42</v>
      </c>
      <c r="C32" s="9" t="s">
        <v>39</v>
      </c>
      <c r="D32" s="15">
        <f>E32*$D$2*12</f>
        <v>78.8832</v>
      </c>
      <c r="E32" s="48">
        <v>0.066</v>
      </c>
    </row>
    <row r="33" spans="1:5" ht="15">
      <c r="A33" s="10"/>
      <c r="B33" s="29" t="s">
        <v>23</v>
      </c>
      <c r="C33" s="29"/>
      <c r="D33" s="30">
        <f>D29+D31</f>
        <v>92.0304</v>
      </c>
      <c r="E33" s="11">
        <v>0.077</v>
      </c>
    </row>
    <row r="34" spans="1:6" ht="5.25" customHeight="1">
      <c r="A34" s="3"/>
      <c r="B34" s="3"/>
      <c r="C34" s="3"/>
      <c r="D34" s="3"/>
      <c r="E34" s="3"/>
      <c r="F34" s="3"/>
    </row>
    <row r="35" spans="1:6" ht="4.5" customHeight="1">
      <c r="A35" s="49"/>
      <c r="B35" s="49"/>
      <c r="C35" s="49"/>
      <c r="D35" s="49"/>
      <c r="E35" s="49"/>
      <c r="F35" s="50"/>
    </row>
    <row r="36" spans="1:6" ht="105">
      <c r="A36" s="21" t="s">
        <v>24</v>
      </c>
      <c r="B36" s="21" t="s">
        <v>25</v>
      </c>
      <c r="C36" s="21" t="s">
        <v>26</v>
      </c>
      <c r="D36" s="21" t="s">
        <v>27</v>
      </c>
      <c r="E36" s="21" t="s">
        <v>43</v>
      </c>
      <c r="F36" s="21" t="s">
        <v>29</v>
      </c>
    </row>
    <row r="37" spans="1:6" ht="15">
      <c r="A37" s="21">
        <v>1</v>
      </c>
      <c r="B37" s="9" t="s">
        <v>30</v>
      </c>
      <c r="C37" s="21" t="s">
        <v>90</v>
      </c>
      <c r="D37" s="21">
        <f>E37*12*D2</f>
        <v>2489.85</v>
      </c>
      <c r="E37" s="51">
        <v>2.0832078313253013</v>
      </c>
      <c r="F37" s="37">
        <v>2</v>
      </c>
    </row>
    <row r="38" spans="1:6" ht="15">
      <c r="A38" s="52"/>
      <c r="B38" s="52" t="s">
        <v>32</v>
      </c>
      <c r="C38" s="52"/>
      <c r="D38" s="53">
        <f>SUM(D37:D37)</f>
        <v>2489.85</v>
      </c>
      <c r="E38" s="54">
        <f>SUM(E37:E37)</f>
        <v>2.0832078313253013</v>
      </c>
      <c r="F38" s="52"/>
    </row>
    <row r="41" spans="2:3" ht="43.5">
      <c r="B41" s="32" t="s">
        <v>91</v>
      </c>
      <c r="C41" s="55">
        <f>C23</f>
        <v>5087.0088570232665</v>
      </c>
    </row>
  </sheetData>
  <mergeCells count="8">
    <mergeCell ref="A4:E4"/>
    <mergeCell ref="A7:C7"/>
    <mergeCell ref="A10:C10"/>
    <mergeCell ref="A12:C12"/>
    <mergeCell ref="A15:C15"/>
    <mergeCell ref="A26:F26"/>
    <mergeCell ref="A29:C29"/>
    <mergeCell ref="A31:C31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41"/>
  <sheetViews>
    <sheetView zoomScale="75" zoomScaleNormal="75" workbookViewId="0" topLeftCell="A34">
      <selection activeCell="C14" sqref="C14"/>
    </sheetView>
  </sheetViews>
  <sheetFormatPr defaultColWidth="9.00390625" defaultRowHeight="12.75"/>
  <cols>
    <col min="1" max="1" width="3.375" style="1" customWidth="1"/>
    <col min="2" max="2" width="40.875" style="1" customWidth="1"/>
    <col min="3" max="3" width="17.375" style="1" customWidth="1"/>
    <col min="4" max="4" width="11.25390625" style="1" customWidth="1"/>
    <col min="5" max="5" width="12.375" style="1" customWidth="1"/>
    <col min="6" max="6" width="8.625" style="1" customWidth="1"/>
    <col min="7" max="16384" width="9.125" style="1" customWidth="1"/>
  </cols>
  <sheetData>
    <row r="1" ht="15">
      <c r="B1" s="2" t="s">
        <v>92</v>
      </c>
    </row>
    <row r="2" spans="1:6" ht="24" customHeight="1">
      <c r="A2" s="3"/>
      <c r="B2" s="4" t="s">
        <v>93</v>
      </c>
      <c r="C2" s="5"/>
      <c r="D2" s="6">
        <v>50.8</v>
      </c>
      <c r="E2" s="7" t="s">
        <v>2</v>
      </c>
      <c r="F2" s="3"/>
    </row>
    <row r="3" spans="1:6" ht="15">
      <c r="A3" s="3"/>
      <c r="B3" s="8"/>
      <c r="C3" s="3"/>
      <c r="D3" s="3"/>
      <c r="E3" s="3"/>
      <c r="F3" s="3"/>
    </row>
    <row r="4" spans="1:6" ht="28.5" customHeight="1">
      <c r="A4" s="112" t="s">
        <v>77</v>
      </c>
      <c r="B4" s="112"/>
      <c r="C4" s="112"/>
      <c r="D4" s="112"/>
      <c r="E4" s="112"/>
      <c r="F4" s="3"/>
    </row>
    <row r="5" spans="1:6" ht="15">
      <c r="A5" s="4"/>
      <c r="B5" s="4"/>
      <c r="C5" s="4"/>
      <c r="D5" s="4"/>
      <c r="E5" s="4"/>
      <c r="F5" s="3"/>
    </row>
    <row r="6" spans="1:6" ht="85.5">
      <c r="A6" s="9"/>
      <c r="B6" s="10" t="s">
        <v>4</v>
      </c>
      <c r="C6" s="10" t="s">
        <v>5</v>
      </c>
      <c r="D6" s="10" t="s">
        <v>6</v>
      </c>
      <c r="E6" s="10" t="s">
        <v>7</v>
      </c>
      <c r="F6" s="3"/>
    </row>
    <row r="7" spans="1:7" ht="15" customHeight="1">
      <c r="A7" s="114" t="s">
        <v>8</v>
      </c>
      <c r="B7" s="117"/>
      <c r="C7" s="118"/>
      <c r="D7" s="11">
        <f>SUM(D8:D9)</f>
        <v>296.05673646264495</v>
      </c>
      <c r="E7" s="11">
        <v>0.48565737608701604</v>
      </c>
      <c r="F7" s="56"/>
      <c r="G7" s="12"/>
    </row>
    <row r="8" spans="1:7" ht="15.75" customHeight="1">
      <c r="A8" s="13">
        <v>1</v>
      </c>
      <c r="B8" s="9" t="s">
        <v>9</v>
      </c>
      <c r="C8" s="14" t="s">
        <v>10</v>
      </c>
      <c r="D8" s="15">
        <f>E8*$D$2*12</f>
        <v>270.86618157607046</v>
      </c>
      <c r="E8" s="25">
        <v>0.44433428736232033</v>
      </c>
      <c r="F8" s="56"/>
      <c r="G8" s="12"/>
    </row>
    <row r="9" spans="1:7" ht="30">
      <c r="A9" s="13">
        <v>2</v>
      </c>
      <c r="B9" s="17" t="s">
        <v>11</v>
      </c>
      <c r="C9" s="17" t="s">
        <v>12</v>
      </c>
      <c r="D9" s="15">
        <f>E9*$D$2*12</f>
        <v>25.19055488657449</v>
      </c>
      <c r="E9" s="25">
        <v>0.04132308872469569</v>
      </c>
      <c r="F9" s="56"/>
      <c r="G9" s="12"/>
    </row>
    <row r="10" spans="1:7" ht="29.25" customHeight="1">
      <c r="A10" s="114" t="s">
        <v>13</v>
      </c>
      <c r="B10" s="117"/>
      <c r="C10" s="118"/>
      <c r="D10" s="18">
        <f>SUM(D11:D11)</f>
        <v>19.242702613496448</v>
      </c>
      <c r="E10" s="18">
        <v>0.03156611321111622</v>
      </c>
      <c r="F10" s="56"/>
      <c r="G10" s="12"/>
    </row>
    <row r="11" spans="1:6" ht="75" customHeight="1">
      <c r="A11" s="13">
        <v>3</v>
      </c>
      <c r="B11" s="17" t="s">
        <v>14</v>
      </c>
      <c r="C11" s="17" t="s">
        <v>15</v>
      </c>
      <c r="D11" s="15">
        <f>E11*12*$D$2</f>
        <v>19.242702613496448</v>
      </c>
      <c r="E11" s="15">
        <v>0.03156611321111622</v>
      </c>
      <c r="F11" s="56"/>
    </row>
    <row r="12" spans="1:9" ht="15" customHeight="1">
      <c r="A12" s="114" t="s">
        <v>16</v>
      </c>
      <c r="B12" s="117"/>
      <c r="C12" s="118"/>
      <c r="D12" s="22">
        <f>SUM(D13:D14)</f>
        <v>941.6450287281396</v>
      </c>
      <c r="E12" s="22">
        <v>1.5446932885960294</v>
      </c>
      <c r="F12" s="56"/>
      <c r="G12" s="23"/>
      <c r="H12" s="23"/>
      <c r="I12" s="24"/>
    </row>
    <row r="13" spans="1:9" ht="75">
      <c r="A13" s="13">
        <v>4</v>
      </c>
      <c r="B13" s="101" t="s">
        <v>57</v>
      </c>
      <c r="C13" s="101" t="s">
        <v>15</v>
      </c>
      <c r="D13" s="15">
        <f>E13*12*$D$2</f>
        <v>105.46371578144525</v>
      </c>
      <c r="E13" s="15">
        <v>0.17300478310604533</v>
      </c>
      <c r="F13" s="56"/>
      <c r="G13" s="23"/>
      <c r="H13" s="23"/>
      <c r="I13" s="24"/>
    </row>
    <row r="14" spans="1:9" ht="90">
      <c r="A14" s="13">
        <v>5</v>
      </c>
      <c r="B14" s="101" t="s">
        <v>18</v>
      </c>
      <c r="C14" s="101" t="s">
        <v>83</v>
      </c>
      <c r="D14" s="15">
        <f>E14*12*$D$2</f>
        <v>836.1813129466943</v>
      </c>
      <c r="E14" s="25">
        <v>1.3716885054899841</v>
      </c>
      <c r="F14" s="56"/>
      <c r="G14" s="27"/>
      <c r="H14" s="27"/>
      <c r="I14" s="27"/>
    </row>
    <row r="15" spans="1:9" ht="15" customHeight="1">
      <c r="A15" s="114" t="s">
        <v>20</v>
      </c>
      <c r="B15" s="117"/>
      <c r="C15" s="118"/>
      <c r="D15" s="26">
        <f>SUM(D16)</f>
        <v>95.06761817379338</v>
      </c>
      <c r="E15" s="18">
        <v>0.155950817214228</v>
      </c>
      <c r="F15" s="56"/>
      <c r="G15" s="27"/>
      <c r="H15" s="27"/>
      <c r="I15" s="27"/>
    </row>
    <row r="16" spans="1:6" ht="15">
      <c r="A16" s="13">
        <v>6</v>
      </c>
      <c r="B16" s="17" t="s">
        <v>21</v>
      </c>
      <c r="C16" s="17" t="s">
        <v>22</v>
      </c>
      <c r="D16" s="15">
        <f>E16*12*$D$2</f>
        <v>95.06761817379338</v>
      </c>
      <c r="E16" s="25">
        <v>0.155950817214228</v>
      </c>
      <c r="F16" s="56"/>
    </row>
    <row r="17" spans="1:6" ht="15">
      <c r="A17" s="10"/>
      <c r="B17" s="29" t="s">
        <v>23</v>
      </c>
      <c r="C17" s="29"/>
      <c r="D17" s="30">
        <f>D7+D10+D12+D15</f>
        <v>1352.0120859780743</v>
      </c>
      <c r="E17" s="11">
        <v>2.2178675951083897</v>
      </c>
      <c r="F17" s="56"/>
    </row>
    <row r="18" spans="1:6" ht="8.25" customHeight="1">
      <c r="A18" s="31"/>
      <c r="B18" s="32"/>
      <c r="C18" s="33"/>
      <c r="D18" s="34"/>
      <c r="E18" s="35"/>
      <c r="F18" s="3"/>
    </row>
    <row r="19" spans="1:6" ht="105">
      <c r="A19" s="21" t="s">
        <v>24</v>
      </c>
      <c r="B19" s="21" t="s">
        <v>25</v>
      </c>
      <c r="C19" s="21" t="s">
        <v>26</v>
      </c>
      <c r="D19" s="21" t="s">
        <v>27</v>
      </c>
      <c r="E19" s="21" t="s">
        <v>28</v>
      </c>
      <c r="F19" s="21" t="s">
        <v>29</v>
      </c>
    </row>
    <row r="20" spans="1:6" ht="15">
      <c r="A20" s="21">
        <v>1</v>
      </c>
      <c r="B20" s="9" t="s">
        <v>30</v>
      </c>
      <c r="C20" s="21" t="s">
        <v>31</v>
      </c>
      <c r="D20" s="21">
        <f>E20*12*D2</f>
        <v>1106.6000000000001</v>
      </c>
      <c r="E20" s="36">
        <v>1.8152887139107614</v>
      </c>
      <c r="F20" s="37">
        <v>2</v>
      </c>
    </row>
    <row r="21" spans="1:6" ht="15">
      <c r="A21" s="21"/>
      <c r="B21" s="38" t="s">
        <v>32</v>
      </c>
      <c r="C21" s="20"/>
      <c r="D21" s="39">
        <f>SUM(D20:D20)</f>
        <v>1106.6000000000001</v>
      </c>
      <c r="E21" s="40">
        <f>SUM(E20:E20)</f>
        <v>1.8152887139107614</v>
      </c>
      <c r="F21" s="41"/>
    </row>
    <row r="22" spans="1:6" ht="15">
      <c r="A22" s="31"/>
      <c r="B22" s="32"/>
      <c r="C22" s="42"/>
      <c r="D22" s="42"/>
      <c r="E22" s="42"/>
      <c r="F22" s="42"/>
    </row>
    <row r="23" spans="1:6" ht="29.25">
      <c r="A23" s="31"/>
      <c r="B23" s="32" t="s">
        <v>33</v>
      </c>
      <c r="C23" s="43">
        <f>D17+D21</f>
        <v>2458.6120859780744</v>
      </c>
      <c r="D23" s="43"/>
      <c r="E23" s="43"/>
      <c r="F23" s="42"/>
    </row>
    <row r="24" spans="1:6" ht="15">
      <c r="A24" s="31"/>
      <c r="B24" s="32" t="s">
        <v>34</v>
      </c>
      <c r="C24" s="44">
        <f>E17+E21</f>
        <v>4.033156309019152</v>
      </c>
      <c r="D24" s="42"/>
      <c r="E24" s="42"/>
      <c r="F24" s="42"/>
    </row>
    <row r="25" spans="1:6" ht="27" customHeight="1">
      <c r="A25" s="31"/>
      <c r="B25" s="32"/>
      <c r="C25" s="44"/>
      <c r="D25" s="42"/>
      <c r="E25" s="42"/>
      <c r="F25" s="42"/>
    </row>
    <row r="26" spans="1:6" ht="30" customHeight="1">
      <c r="A26" s="112" t="s">
        <v>79</v>
      </c>
      <c r="B26" s="112"/>
      <c r="C26" s="112"/>
      <c r="D26" s="112"/>
      <c r="E26" s="112"/>
      <c r="F26" s="112"/>
    </row>
    <row r="27" spans="1:6" ht="6" customHeight="1">
      <c r="A27" s="4"/>
      <c r="B27" s="4"/>
      <c r="C27" s="4"/>
      <c r="D27" s="3"/>
      <c r="E27" s="3"/>
      <c r="F27" s="3"/>
    </row>
    <row r="28" spans="1:6" ht="85.5">
      <c r="A28" s="9"/>
      <c r="B28" s="10" t="s">
        <v>4</v>
      </c>
      <c r="C28" s="10" t="s">
        <v>5</v>
      </c>
      <c r="D28" s="10" t="s">
        <v>6</v>
      </c>
      <c r="E28" s="10" t="s">
        <v>7</v>
      </c>
      <c r="F28" s="3"/>
    </row>
    <row r="29" spans="1:5" ht="30" customHeight="1">
      <c r="A29" s="129" t="s">
        <v>36</v>
      </c>
      <c r="B29" s="130"/>
      <c r="C29" s="131"/>
      <c r="D29" s="11">
        <f>D30</f>
        <v>6.7056</v>
      </c>
      <c r="E29" s="11">
        <v>0.011000000000000001</v>
      </c>
    </row>
    <row r="30" spans="1:5" ht="32.25" customHeight="1">
      <c r="A30" s="13" t="s">
        <v>37</v>
      </c>
      <c r="B30" s="45" t="s">
        <v>38</v>
      </c>
      <c r="C30" s="45" t="s">
        <v>39</v>
      </c>
      <c r="D30" s="15">
        <f>E30*12*$D$2</f>
        <v>6.7056</v>
      </c>
      <c r="E30" s="46">
        <v>0.011000000000000001</v>
      </c>
    </row>
    <row r="31" spans="1:5" ht="30" customHeight="1">
      <c r="A31" s="129" t="s">
        <v>40</v>
      </c>
      <c r="B31" s="130"/>
      <c r="C31" s="131"/>
      <c r="D31" s="11">
        <f>D32</f>
        <v>40.233599999999996</v>
      </c>
      <c r="E31" s="11">
        <v>0.066</v>
      </c>
    </row>
    <row r="32" spans="1:5" ht="15">
      <c r="A32" s="13" t="s">
        <v>41</v>
      </c>
      <c r="B32" s="47" t="s">
        <v>42</v>
      </c>
      <c r="C32" s="9" t="s">
        <v>39</v>
      </c>
      <c r="D32" s="15">
        <f>E32*$D$2*12</f>
        <v>40.233599999999996</v>
      </c>
      <c r="E32" s="48">
        <v>0.066</v>
      </c>
    </row>
    <row r="33" spans="1:5" ht="15">
      <c r="A33" s="10"/>
      <c r="B33" s="29" t="s">
        <v>23</v>
      </c>
      <c r="C33" s="29"/>
      <c r="D33" s="30">
        <f>D29+D31</f>
        <v>46.93919999999999</v>
      </c>
      <c r="E33" s="11">
        <v>0.077</v>
      </c>
    </row>
    <row r="34" spans="1:6" ht="5.25" customHeight="1">
      <c r="A34" s="3"/>
      <c r="B34" s="3"/>
      <c r="C34" s="3"/>
      <c r="D34" s="3"/>
      <c r="E34" s="3"/>
      <c r="F34" s="3"/>
    </row>
    <row r="35" spans="1:6" ht="4.5" customHeight="1">
      <c r="A35" s="49"/>
      <c r="B35" s="49"/>
      <c r="C35" s="49"/>
      <c r="D35" s="49"/>
      <c r="E35" s="49"/>
      <c r="F35" s="50"/>
    </row>
    <row r="36" spans="1:6" ht="105">
      <c r="A36" s="21" t="s">
        <v>24</v>
      </c>
      <c r="B36" s="21" t="s">
        <v>25</v>
      </c>
      <c r="C36" s="21" t="s">
        <v>26</v>
      </c>
      <c r="D36" s="21" t="s">
        <v>27</v>
      </c>
      <c r="E36" s="21" t="s">
        <v>43</v>
      </c>
      <c r="F36" s="21" t="s">
        <v>29</v>
      </c>
    </row>
    <row r="37" spans="1:6" ht="15">
      <c r="A37" s="21">
        <v>1</v>
      </c>
      <c r="B37" s="9" t="s">
        <v>30</v>
      </c>
      <c r="C37" s="21" t="s">
        <v>31</v>
      </c>
      <c r="D37" s="21">
        <f>E37*12*D2</f>
        <v>1106.6000000000001</v>
      </c>
      <c r="E37" s="51">
        <v>1.8152887139107614</v>
      </c>
      <c r="F37" s="37">
        <v>2</v>
      </c>
    </row>
    <row r="38" spans="1:6" ht="15">
      <c r="A38" s="52"/>
      <c r="B38" s="52" t="s">
        <v>32</v>
      </c>
      <c r="C38" s="52"/>
      <c r="D38" s="53">
        <f>SUM(D37:D37)</f>
        <v>1106.6000000000001</v>
      </c>
      <c r="E38" s="54">
        <f>SUM(E37:E37)</f>
        <v>1.8152887139107614</v>
      </c>
      <c r="F38" s="52"/>
    </row>
    <row r="41" spans="2:3" ht="43.5">
      <c r="B41" s="32" t="s">
        <v>94</v>
      </c>
      <c r="C41" s="55">
        <f>C23</f>
        <v>2458.6120859780744</v>
      </c>
    </row>
  </sheetData>
  <mergeCells count="8">
    <mergeCell ref="A4:E4"/>
    <mergeCell ref="A7:C7"/>
    <mergeCell ref="A10:C10"/>
    <mergeCell ref="A12:C12"/>
    <mergeCell ref="A15:C15"/>
    <mergeCell ref="A26:F26"/>
    <mergeCell ref="A29:C29"/>
    <mergeCell ref="A31:C31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41"/>
  <sheetViews>
    <sheetView zoomScale="75" zoomScaleNormal="75" workbookViewId="0" topLeftCell="A16">
      <selection activeCell="E17" sqref="E17"/>
    </sheetView>
  </sheetViews>
  <sheetFormatPr defaultColWidth="9.00390625" defaultRowHeight="12.75"/>
  <cols>
    <col min="1" max="1" width="3.375" style="1" customWidth="1"/>
    <col min="2" max="2" width="40.875" style="1" customWidth="1"/>
    <col min="3" max="3" width="17.375" style="1" customWidth="1"/>
    <col min="4" max="4" width="11.25390625" style="1" customWidth="1"/>
    <col min="5" max="5" width="12.375" style="1" customWidth="1"/>
    <col min="6" max="6" width="8.625" style="1" customWidth="1"/>
    <col min="7" max="16384" width="9.125" style="1" customWidth="1"/>
  </cols>
  <sheetData>
    <row r="1" ht="15">
      <c r="B1" s="2" t="s">
        <v>95</v>
      </c>
    </row>
    <row r="2" spans="1:6" ht="24" customHeight="1">
      <c r="A2" s="3"/>
      <c r="B2" s="4" t="s">
        <v>96</v>
      </c>
      <c r="C2" s="5"/>
      <c r="D2" s="58">
        <v>53</v>
      </c>
      <c r="E2" s="7" t="s">
        <v>2</v>
      </c>
      <c r="F2" s="3"/>
    </row>
    <row r="3" spans="1:6" ht="15">
      <c r="A3" s="3"/>
      <c r="B3" s="8"/>
      <c r="C3" s="3"/>
      <c r="D3" s="3"/>
      <c r="E3" s="3"/>
      <c r="F3" s="3"/>
    </row>
    <row r="4" spans="1:6" ht="40.5" customHeight="1">
      <c r="A4" s="112" t="s">
        <v>77</v>
      </c>
      <c r="B4" s="112"/>
      <c r="C4" s="112"/>
      <c r="D4" s="112"/>
      <c r="E4" s="112"/>
      <c r="F4" s="3"/>
    </row>
    <row r="5" spans="1:6" ht="15">
      <c r="A5" s="4"/>
      <c r="B5" s="4"/>
      <c r="C5" s="4"/>
      <c r="D5" s="4"/>
      <c r="E5" s="4"/>
      <c r="F5" s="3"/>
    </row>
    <row r="6" spans="1:6" ht="85.5">
      <c r="A6" s="9"/>
      <c r="B6" s="10" t="s">
        <v>4</v>
      </c>
      <c r="C6" s="10" t="s">
        <v>5</v>
      </c>
      <c r="D6" s="10" t="s">
        <v>6</v>
      </c>
      <c r="E6" s="10" t="s">
        <v>7</v>
      </c>
      <c r="F6" s="3"/>
    </row>
    <row r="7" spans="1:7" ht="15">
      <c r="A7" s="114" t="s">
        <v>8</v>
      </c>
      <c r="B7" s="115"/>
      <c r="C7" s="116"/>
      <c r="D7" s="11">
        <f>SUM(D8:D9)</f>
        <v>296.05673646264444</v>
      </c>
      <c r="E7" s="11">
        <v>0.4654980133060447</v>
      </c>
      <c r="F7" s="56"/>
      <c r="G7" s="12"/>
    </row>
    <row r="8" spans="1:7" ht="15.75" customHeight="1">
      <c r="A8" s="13">
        <v>1</v>
      </c>
      <c r="B8" s="9" t="s">
        <v>9</v>
      </c>
      <c r="C8" s="14" t="s">
        <v>10</v>
      </c>
      <c r="D8" s="15">
        <f>E8*$D$2*12</f>
        <v>270.8661815760699</v>
      </c>
      <c r="E8" s="25">
        <v>0.4258902226038835</v>
      </c>
      <c r="F8" s="56"/>
      <c r="G8" s="12"/>
    </row>
    <row r="9" spans="1:7" ht="30">
      <c r="A9" s="13">
        <v>2</v>
      </c>
      <c r="B9" s="17" t="s">
        <v>11</v>
      </c>
      <c r="C9" s="17" t="s">
        <v>12</v>
      </c>
      <c r="D9" s="15">
        <f>E9*$D$2*12</f>
        <v>25.19055488657454</v>
      </c>
      <c r="E9" s="25">
        <v>0.03960779070216122</v>
      </c>
      <c r="F9" s="56"/>
      <c r="G9" s="12"/>
    </row>
    <row r="10" spans="1:7" ht="29.25" customHeight="1">
      <c r="A10" s="114" t="s">
        <v>13</v>
      </c>
      <c r="B10" s="117"/>
      <c r="C10" s="118"/>
      <c r="D10" s="18">
        <f>SUM(D11:D11)</f>
        <v>19.242702613496483</v>
      </c>
      <c r="E10" s="18">
        <v>0.030255821719334094</v>
      </c>
      <c r="F10" s="56"/>
      <c r="G10" s="12"/>
    </row>
    <row r="11" spans="1:6" ht="75" customHeight="1">
      <c r="A11" s="13">
        <v>3</v>
      </c>
      <c r="B11" s="17" t="s">
        <v>14</v>
      </c>
      <c r="C11" s="17" t="s">
        <v>15</v>
      </c>
      <c r="D11" s="15">
        <f>E11*12*$D$2</f>
        <v>19.242702613496483</v>
      </c>
      <c r="E11" s="15">
        <v>0.030255821719334094</v>
      </c>
      <c r="F11" s="56"/>
    </row>
    <row r="12" spans="1:9" ht="15">
      <c r="A12" s="111" t="s">
        <v>16</v>
      </c>
      <c r="B12" s="119"/>
      <c r="C12" s="119"/>
      <c r="D12" s="22">
        <f>SUM(D13:D14)</f>
        <v>829.8122824599741</v>
      </c>
      <c r="E12" s="22">
        <v>1.30473629317606</v>
      </c>
      <c r="F12" s="56"/>
      <c r="G12" s="23"/>
      <c r="H12" s="23"/>
      <c r="I12" s="24"/>
    </row>
    <row r="13" spans="1:9" ht="78.75" customHeight="1">
      <c r="A13" s="13">
        <v>4</v>
      </c>
      <c r="B13" s="17" t="s">
        <v>17</v>
      </c>
      <c r="C13" s="17" t="s">
        <v>15</v>
      </c>
      <c r="D13" s="15">
        <f>E13*12*$D$2</f>
        <v>116.02489154625833</v>
      </c>
      <c r="E13" s="15">
        <v>0.18242907475826783</v>
      </c>
      <c r="F13" s="56"/>
      <c r="G13" s="23"/>
      <c r="H13" s="23"/>
      <c r="I13" s="24"/>
    </row>
    <row r="14" spans="1:9" ht="75">
      <c r="A14" s="13">
        <v>5</v>
      </c>
      <c r="B14" s="17" t="s">
        <v>18</v>
      </c>
      <c r="C14" s="17" t="s">
        <v>78</v>
      </c>
      <c r="D14" s="15">
        <f>E14*12*$D$2</f>
        <v>713.7873909137157</v>
      </c>
      <c r="E14" s="25">
        <v>1.122307218417792</v>
      </c>
      <c r="F14" s="56"/>
      <c r="G14" s="27"/>
      <c r="H14" s="27"/>
      <c r="I14" s="27"/>
    </row>
    <row r="15" spans="1:9" ht="15">
      <c r="A15" s="111" t="s">
        <v>20</v>
      </c>
      <c r="B15" s="111"/>
      <c r="C15" s="111"/>
      <c r="D15" s="26">
        <f>SUM(D16)</f>
        <v>93.77661782398296</v>
      </c>
      <c r="E15" s="18">
        <v>0.14774751230186026</v>
      </c>
      <c r="F15" s="56"/>
      <c r="G15" s="27"/>
      <c r="H15" s="27"/>
      <c r="I15" s="27"/>
    </row>
    <row r="16" spans="1:6" ht="15">
      <c r="A16" s="13">
        <v>6</v>
      </c>
      <c r="B16" s="17" t="s">
        <v>21</v>
      </c>
      <c r="C16" s="17" t="s">
        <v>22</v>
      </c>
      <c r="D16" s="15">
        <f>E16*12*$D$2</f>
        <v>93.77661782398296</v>
      </c>
      <c r="E16" s="25">
        <v>0.14744751230186</v>
      </c>
      <c r="F16" s="56"/>
    </row>
    <row r="17" spans="1:6" ht="15">
      <c r="A17" s="10"/>
      <c r="B17" s="29" t="s">
        <v>23</v>
      </c>
      <c r="C17" s="29"/>
      <c r="D17" s="30">
        <f>D7+D10+D12+D15</f>
        <v>1238.888339360098</v>
      </c>
      <c r="E17" s="11">
        <v>1.948237640503299</v>
      </c>
      <c r="F17" s="56"/>
    </row>
    <row r="18" spans="1:6" ht="15">
      <c r="A18" s="31"/>
      <c r="B18" s="32"/>
      <c r="C18" s="33"/>
      <c r="D18" s="34"/>
      <c r="E18" s="35"/>
      <c r="F18" s="3"/>
    </row>
    <row r="19" spans="1:6" ht="105">
      <c r="A19" s="21" t="s">
        <v>24</v>
      </c>
      <c r="B19" s="21" t="s">
        <v>25</v>
      </c>
      <c r="C19" s="21" t="s">
        <v>26</v>
      </c>
      <c r="D19" s="21" t="s">
        <v>27</v>
      </c>
      <c r="E19" s="21" t="s">
        <v>28</v>
      </c>
      <c r="F19" s="21" t="s">
        <v>29</v>
      </c>
    </row>
    <row r="20" spans="1:6" ht="15">
      <c r="A20" s="21">
        <v>1</v>
      </c>
      <c r="B20" s="9" t="s">
        <v>30</v>
      </c>
      <c r="C20" s="21" t="s">
        <v>31</v>
      </c>
      <c r="D20" s="21">
        <f>E20*12*D2</f>
        <v>1106.6000000000001</v>
      </c>
      <c r="E20" s="36">
        <v>1.7399371069182392</v>
      </c>
      <c r="F20" s="37">
        <v>2</v>
      </c>
    </row>
    <row r="21" spans="1:6" ht="15">
      <c r="A21" s="21"/>
      <c r="B21" s="38" t="s">
        <v>32</v>
      </c>
      <c r="C21" s="20"/>
      <c r="D21" s="39">
        <f>SUM(D20:D20)</f>
        <v>1106.6000000000001</v>
      </c>
      <c r="E21" s="40">
        <f>SUM(E20:E20)</f>
        <v>1.7399371069182392</v>
      </c>
      <c r="F21" s="41"/>
    </row>
    <row r="22" spans="1:6" ht="15">
      <c r="A22" s="31"/>
      <c r="B22" s="32"/>
      <c r="C22" s="42"/>
      <c r="D22" s="42"/>
      <c r="E22" s="42"/>
      <c r="F22" s="42"/>
    </row>
    <row r="23" spans="1:6" ht="29.25">
      <c r="A23" s="31"/>
      <c r="B23" s="32" t="s">
        <v>33</v>
      </c>
      <c r="C23" s="43">
        <f>D17+D21</f>
        <v>2345.488339360098</v>
      </c>
      <c r="D23" s="43"/>
      <c r="E23" s="43"/>
      <c r="F23" s="42"/>
    </row>
    <row r="24" spans="1:6" ht="15">
      <c r="A24" s="31"/>
      <c r="B24" s="32" t="s">
        <v>34</v>
      </c>
      <c r="C24" s="44">
        <f>E17+E21</f>
        <v>3.688174747421538</v>
      </c>
      <c r="D24" s="42"/>
      <c r="E24" s="42"/>
      <c r="F24" s="42"/>
    </row>
    <row r="25" spans="1:6" ht="17.25" customHeight="1">
      <c r="A25" s="31"/>
      <c r="B25" s="32"/>
      <c r="C25" s="44"/>
      <c r="D25" s="42"/>
      <c r="E25" s="42"/>
      <c r="F25" s="42"/>
    </row>
    <row r="26" spans="1:6" ht="30" customHeight="1">
      <c r="A26" s="112" t="s">
        <v>79</v>
      </c>
      <c r="B26" s="112"/>
      <c r="C26" s="112"/>
      <c r="D26" s="112"/>
      <c r="E26" s="112"/>
      <c r="F26" s="112"/>
    </row>
    <row r="27" spans="1:6" ht="6" customHeight="1">
      <c r="A27" s="4"/>
      <c r="B27" s="4"/>
      <c r="C27" s="4"/>
      <c r="D27" s="3"/>
      <c r="E27" s="3"/>
      <c r="F27" s="3"/>
    </row>
    <row r="28" spans="1:6" ht="85.5">
      <c r="A28" s="9"/>
      <c r="B28" s="10" t="s">
        <v>4</v>
      </c>
      <c r="C28" s="10" t="s">
        <v>5</v>
      </c>
      <c r="D28" s="10" t="s">
        <v>6</v>
      </c>
      <c r="E28" s="10" t="s">
        <v>7</v>
      </c>
      <c r="F28" s="3"/>
    </row>
    <row r="29" spans="1:5" ht="30" customHeight="1">
      <c r="A29" s="113" t="s">
        <v>36</v>
      </c>
      <c r="B29" s="113"/>
      <c r="C29" s="113"/>
      <c r="D29" s="11">
        <f>D30</f>
        <v>6.996</v>
      </c>
      <c r="E29" s="11">
        <v>0.011000000000000001</v>
      </c>
    </row>
    <row r="30" spans="1:5" ht="30">
      <c r="A30" s="13" t="s">
        <v>37</v>
      </c>
      <c r="B30" s="45" t="s">
        <v>38</v>
      </c>
      <c r="C30" s="45" t="s">
        <v>39</v>
      </c>
      <c r="D30" s="15">
        <f>E30*12*$D$2</f>
        <v>6.996</v>
      </c>
      <c r="E30" s="46">
        <v>0.011000000000000001</v>
      </c>
    </row>
    <row r="31" spans="1:5" ht="30" customHeight="1">
      <c r="A31" s="113" t="s">
        <v>40</v>
      </c>
      <c r="B31" s="113"/>
      <c r="C31" s="113"/>
      <c r="D31" s="11">
        <f>D32</f>
        <v>41.976</v>
      </c>
      <c r="E31" s="11">
        <v>0.066</v>
      </c>
    </row>
    <row r="32" spans="1:5" ht="15">
      <c r="A32" s="13" t="s">
        <v>41</v>
      </c>
      <c r="B32" s="47" t="s">
        <v>42</v>
      </c>
      <c r="C32" s="9" t="s">
        <v>39</v>
      </c>
      <c r="D32" s="15">
        <f>E32*$D$2*12</f>
        <v>41.976</v>
      </c>
      <c r="E32" s="48">
        <v>0.066</v>
      </c>
    </row>
    <row r="33" spans="1:5" ht="15">
      <c r="A33" s="10"/>
      <c r="B33" s="29" t="s">
        <v>23</v>
      </c>
      <c r="C33" s="29"/>
      <c r="D33" s="30">
        <f>D29+D31</f>
        <v>48.972</v>
      </c>
      <c r="E33" s="11">
        <v>0.077</v>
      </c>
    </row>
    <row r="34" spans="1:6" ht="5.25" customHeight="1">
      <c r="A34" s="3"/>
      <c r="B34" s="3"/>
      <c r="C34" s="3"/>
      <c r="D34" s="3"/>
      <c r="E34" s="3"/>
      <c r="F34" s="3"/>
    </row>
    <row r="35" spans="1:6" ht="4.5" customHeight="1">
      <c r="A35" s="49"/>
      <c r="B35" s="49"/>
      <c r="C35" s="49"/>
      <c r="D35" s="49"/>
      <c r="E35" s="49"/>
      <c r="F35" s="50"/>
    </row>
    <row r="36" spans="1:6" ht="105">
      <c r="A36" s="21" t="s">
        <v>24</v>
      </c>
      <c r="B36" s="21" t="s">
        <v>25</v>
      </c>
      <c r="C36" s="21" t="s">
        <v>26</v>
      </c>
      <c r="D36" s="21" t="s">
        <v>27</v>
      </c>
      <c r="E36" s="21" t="s">
        <v>43</v>
      </c>
      <c r="F36" s="21" t="s">
        <v>29</v>
      </c>
    </row>
    <row r="37" spans="1:6" ht="15">
      <c r="A37" s="21">
        <v>1</v>
      </c>
      <c r="B37" s="9" t="s">
        <v>30</v>
      </c>
      <c r="C37" s="21" t="s">
        <v>31</v>
      </c>
      <c r="D37" s="21">
        <f>E37*12*D2</f>
        <v>1106.6000000000001</v>
      </c>
      <c r="E37" s="51">
        <v>1.7399371069182392</v>
      </c>
      <c r="F37" s="37">
        <v>2</v>
      </c>
    </row>
    <row r="38" spans="1:6" ht="15">
      <c r="A38" s="52"/>
      <c r="B38" s="52" t="s">
        <v>32</v>
      </c>
      <c r="C38" s="52"/>
      <c r="D38" s="53">
        <f>SUM(D37:D37)</f>
        <v>1106.6000000000001</v>
      </c>
      <c r="E38" s="54">
        <f>SUM(E37:E37)</f>
        <v>1.7399371069182392</v>
      </c>
      <c r="F38" s="52"/>
    </row>
    <row r="41" spans="2:3" ht="43.5">
      <c r="B41" s="32" t="s">
        <v>97</v>
      </c>
      <c r="C41" s="55">
        <f>C23</f>
        <v>2345.488339360098</v>
      </c>
    </row>
  </sheetData>
  <mergeCells count="8">
    <mergeCell ref="A4:E4"/>
    <mergeCell ref="A7:C7"/>
    <mergeCell ref="A10:C10"/>
    <mergeCell ref="A12:C12"/>
    <mergeCell ref="A15:C15"/>
    <mergeCell ref="A26:F26"/>
    <mergeCell ref="A29:C29"/>
    <mergeCell ref="A31:C31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80"/>
  <sheetViews>
    <sheetView zoomScale="75" zoomScaleNormal="75" workbookViewId="0" topLeftCell="A60">
      <selection activeCell="E56" sqref="E56"/>
    </sheetView>
  </sheetViews>
  <sheetFormatPr defaultColWidth="9.00390625" defaultRowHeight="12.75"/>
  <cols>
    <col min="1" max="1" width="3.375" style="1" customWidth="1"/>
    <col min="2" max="2" width="40.875" style="1" customWidth="1"/>
    <col min="3" max="3" width="17.375" style="1" customWidth="1"/>
    <col min="4" max="4" width="11.25390625" style="1" customWidth="1"/>
    <col min="5" max="5" width="12.375" style="1" customWidth="1"/>
    <col min="6" max="6" width="8.625" style="1" customWidth="1"/>
    <col min="7" max="16384" width="9.125" style="1" customWidth="1"/>
  </cols>
  <sheetData>
    <row r="1" ht="15">
      <c r="B1" s="2" t="s">
        <v>98</v>
      </c>
    </row>
    <row r="2" spans="1:6" ht="23.25" customHeight="1">
      <c r="A2" s="3"/>
      <c r="B2" s="4" t="s">
        <v>99</v>
      </c>
      <c r="C2" s="5"/>
      <c r="D2" s="58">
        <v>107</v>
      </c>
      <c r="E2" s="7" t="s">
        <v>2</v>
      </c>
      <c r="F2" s="3"/>
    </row>
    <row r="3" spans="1:6" ht="9.75" customHeight="1">
      <c r="A3" s="3"/>
      <c r="B3" s="8"/>
      <c r="C3" s="3"/>
      <c r="D3" s="3"/>
      <c r="E3" s="3"/>
      <c r="F3" s="3"/>
    </row>
    <row r="4" spans="1:6" ht="31.5" customHeight="1">
      <c r="A4" s="112" t="s">
        <v>77</v>
      </c>
      <c r="B4" s="112"/>
      <c r="C4" s="112"/>
      <c r="D4" s="112"/>
      <c r="E4" s="112"/>
      <c r="F4" s="3"/>
    </row>
    <row r="5" spans="1:6" ht="12" customHeight="1">
      <c r="A5" s="4"/>
      <c r="B5" s="4"/>
      <c r="C5" s="4"/>
      <c r="D5" s="4"/>
      <c r="E5" s="4"/>
      <c r="F5" s="3"/>
    </row>
    <row r="6" spans="1:6" ht="85.5">
      <c r="A6" s="9"/>
      <c r="B6" s="10" t="s">
        <v>4</v>
      </c>
      <c r="C6" s="10" t="s">
        <v>5</v>
      </c>
      <c r="D6" s="10" t="s">
        <v>6</v>
      </c>
      <c r="E6" s="10" t="s">
        <v>7</v>
      </c>
      <c r="F6" s="3"/>
    </row>
    <row r="7" spans="1:7" ht="15">
      <c r="A7" s="114" t="s">
        <v>8</v>
      </c>
      <c r="B7" s="115"/>
      <c r="C7" s="116"/>
      <c r="D7" s="11">
        <f>SUM(D8:D9)</f>
        <v>592.1134729252893</v>
      </c>
      <c r="E7" s="11">
        <v>0.46114756458355866</v>
      </c>
      <c r="F7" s="56"/>
      <c r="G7" s="12"/>
    </row>
    <row r="8" spans="1:7" ht="15.75" customHeight="1">
      <c r="A8" s="13">
        <v>1</v>
      </c>
      <c r="B8" s="9" t="s">
        <v>9</v>
      </c>
      <c r="C8" s="14" t="s">
        <v>10</v>
      </c>
      <c r="D8" s="15">
        <f>E8*$D$2*12</f>
        <v>541.7323631521402</v>
      </c>
      <c r="E8" s="25">
        <v>0.42190994014964195</v>
      </c>
      <c r="F8" s="56"/>
      <c r="G8" s="12"/>
    </row>
    <row r="9" spans="1:7" ht="30">
      <c r="A9" s="13">
        <v>2</v>
      </c>
      <c r="B9" s="17" t="s">
        <v>11</v>
      </c>
      <c r="C9" s="17" t="s">
        <v>12</v>
      </c>
      <c r="D9" s="15">
        <f>E9*$D$2*12</f>
        <v>50.38110977314905</v>
      </c>
      <c r="E9" s="25">
        <v>0.0392376244339167</v>
      </c>
      <c r="F9" s="56"/>
      <c r="G9" s="12"/>
    </row>
    <row r="10" spans="1:7" ht="29.25" customHeight="1">
      <c r="A10" s="114" t="s">
        <v>13</v>
      </c>
      <c r="B10" s="117"/>
      <c r="C10" s="118"/>
      <c r="D10" s="18">
        <f>SUM(D11:D11)</f>
        <v>19.242702613496466</v>
      </c>
      <c r="E10" s="18">
        <v>0.014986528515184162</v>
      </c>
      <c r="F10" s="56"/>
      <c r="G10" s="12"/>
    </row>
    <row r="11" spans="1:6" ht="75" customHeight="1">
      <c r="A11" s="13">
        <v>3</v>
      </c>
      <c r="B11" s="17" t="s">
        <v>14</v>
      </c>
      <c r="C11" s="17" t="s">
        <v>15</v>
      </c>
      <c r="D11" s="15">
        <f>E11*12*$D$2</f>
        <v>19.242702613496466</v>
      </c>
      <c r="E11" s="15">
        <v>0.014986528515184162</v>
      </c>
      <c r="F11" s="56"/>
    </row>
    <row r="12" spans="1:9" ht="15">
      <c r="A12" s="111" t="s">
        <v>16</v>
      </c>
      <c r="B12" s="119"/>
      <c r="C12" s="119"/>
      <c r="D12" s="22">
        <f>SUM(D13:D14)</f>
        <v>1696.5013311828334</v>
      </c>
      <c r="E12" s="22">
        <v>1.3212627189897455</v>
      </c>
      <c r="F12" s="56"/>
      <c r="G12" s="23"/>
      <c r="H12" s="23"/>
      <c r="I12" s="24"/>
    </row>
    <row r="13" spans="1:9" ht="79.5" customHeight="1">
      <c r="A13" s="13">
        <v>4</v>
      </c>
      <c r="B13" s="17" t="s">
        <v>17</v>
      </c>
      <c r="C13" s="17" t="s">
        <v>15</v>
      </c>
      <c r="D13" s="15">
        <f>E13*12*$D$2</f>
        <v>255.4588627343866</v>
      </c>
      <c r="E13" s="15">
        <v>0.1989555005719522</v>
      </c>
      <c r="F13" s="56"/>
      <c r="G13" s="23"/>
      <c r="H13" s="23"/>
      <c r="I13" s="24"/>
    </row>
    <row r="14" spans="1:9" ht="75">
      <c r="A14" s="13">
        <v>5</v>
      </c>
      <c r="B14" s="17" t="s">
        <v>18</v>
      </c>
      <c r="C14" s="17" t="s">
        <v>78</v>
      </c>
      <c r="D14" s="15">
        <f>E14*12*$D$2</f>
        <v>1441.0424684484467</v>
      </c>
      <c r="E14" s="25">
        <v>1.1223072184177934</v>
      </c>
      <c r="F14" s="56"/>
      <c r="G14" s="27"/>
      <c r="H14" s="27"/>
      <c r="I14" s="27"/>
    </row>
    <row r="15" spans="1:9" ht="15">
      <c r="A15" s="111" t="s">
        <v>20</v>
      </c>
      <c r="B15" s="111"/>
      <c r="C15" s="111"/>
      <c r="D15" s="26">
        <f>SUM(D16)</f>
        <v>107.80849200000002</v>
      </c>
      <c r="E15" s="18">
        <v>0.08396300000000001</v>
      </c>
      <c r="F15" s="56"/>
      <c r="G15" s="27"/>
      <c r="H15" s="27"/>
      <c r="I15" s="27"/>
    </row>
    <row r="16" spans="1:6" ht="15">
      <c r="A16" s="13">
        <v>6</v>
      </c>
      <c r="B16" s="17" t="s">
        <v>21</v>
      </c>
      <c r="C16" s="17" t="s">
        <v>22</v>
      </c>
      <c r="D16" s="15">
        <f>E16*12*$D$2</f>
        <v>107.80849200000002</v>
      </c>
      <c r="E16" s="25">
        <v>0.08396300000000001</v>
      </c>
      <c r="F16" s="56"/>
    </row>
    <row r="17" spans="1:6" ht="15">
      <c r="A17" s="10"/>
      <c r="B17" s="29" t="s">
        <v>23</v>
      </c>
      <c r="C17" s="29"/>
      <c r="D17" s="30">
        <f>D7+D10+D12+D15</f>
        <v>2415.6659987216194</v>
      </c>
      <c r="E17" s="11">
        <v>1.8813598120884882</v>
      </c>
      <c r="F17" s="56"/>
    </row>
    <row r="18" spans="1:6" ht="15">
      <c r="A18" s="31"/>
      <c r="B18" s="32"/>
      <c r="C18" s="33"/>
      <c r="D18" s="34"/>
      <c r="E18" s="35"/>
      <c r="F18" s="3"/>
    </row>
    <row r="19" spans="1:6" ht="105">
      <c r="A19" s="21" t="s">
        <v>24</v>
      </c>
      <c r="B19" s="21" t="s">
        <v>25</v>
      </c>
      <c r="C19" s="21" t="s">
        <v>26</v>
      </c>
      <c r="D19" s="21" t="s">
        <v>27</v>
      </c>
      <c r="E19" s="21" t="s">
        <v>28</v>
      </c>
      <c r="F19" s="21" t="s">
        <v>29</v>
      </c>
    </row>
    <row r="20" spans="1:6" ht="15">
      <c r="A20" s="21">
        <v>1</v>
      </c>
      <c r="B20" s="9" t="s">
        <v>30</v>
      </c>
      <c r="C20" s="21" t="s">
        <v>90</v>
      </c>
      <c r="D20" s="102">
        <f>E20*12*D2</f>
        <v>2489.721599999998</v>
      </c>
      <c r="E20" s="36">
        <v>1.93903551401869</v>
      </c>
      <c r="F20" s="37">
        <v>2</v>
      </c>
    </row>
    <row r="21" spans="1:6" ht="15">
      <c r="A21" s="21"/>
      <c r="B21" s="38" t="s">
        <v>32</v>
      </c>
      <c r="C21" s="20"/>
      <c r="D21" s="39">
        <f>SUM(D20:D20)</f>
        <v>2489.721599999998</v>
      </c>
      <c r="E21" s="40">
        <f>SUM(E20:E20)</f>
        <v>1.93903551401869</v>
      </c>
      <c r="F21" s="41"/>
    </row>
    <row r="22" spans="1:6" ht="15">
      <c r="A22" s="31"/>
      <c r="B22" s="32"/>
      <c r="C22" s="42"/>
      <c r="D22" s="42"/>
      <c r="E22" s="42"/>
      <c r="F22" s="42"/>
    </row>
    <row r="23" spans="1:6" ht="29.25">
      <c r="A23" s="31"/>
      <c r="B23" s="32" t="s">
        <v>33</v>
      </c>
      <c r="C23" s="43">
        <f>D17+D21</f>
        <v>4905.387598721618</v>
      </c>
      <c r="D23" s="43"/>
      <c r="E23" s="43"/>
      <c r="F23" s="42"/>
    </row>
    <row r="24" spans="1:6" ht="15">
      <c r="A24" s="31"/>
      <c r="B24" s="32" t="s">
        <v>34</v>
      </c>
      <c r="C24" s="44">
        <f>E17+E21</f>
        <v>3.820395326107178</v>
      </c>
      <c r="D24" s="42"/>
      <c r="E24" s="42"/>
      <c r="F24" s="42"/>
    </row>
    <row r="25" spans="1:6" ht="15.75" customHeight="1">
      <c r="A25" s="31"/>
      <c r="B25" s="32"/>
      <c r="C25" s="44"/>
      <c r="D25" s="42"/>
      <c r="E25" s="42"/>
      <c r="F25" s="42"/>
    </row>
    <row r="26" spans="1:6" ht="30" customHeight="1">
      <c r="A26" s="112" t="s">
        <v>79</v>
      </c>
      <c r="B26" s="112"/>
      <c r="C26" s="112"/>
      <c r="D26" s="112"/>
      <c r="E26" s="112"/>
      <c r="F26" s="112"/>
    </row>
    <row r="27" spans="1:6" ht="6" customHeight="1">
      <c r="A27" s="4"/>
      <c r="B27" s="4"/>
      <c r="C27" s="4"/>
      <c r="D27" s="3"/>
      <c r="E27" s="3"/>
      <c r="F27" s="3"/>
    </row>
    <row r="28" spans="1:6" ht="85.5">
      <c r="A28" s="9"/>
      <c r="B28" s="10" t="s">
        <v>4</v>
      </c>
      <c r="C28" s="10" t="s">
        <v>5</v>
      </c>
      <c r="D28" s="10" t="s">
        <v>6</v>
      </c>
      <c r="E28" s="10" t="s">
        <v>7</v>
      </c>
      <c r="F28" s="3"/>
    </row>
    <row r="29" spans="1:5" ht="30" customHeight="1">
      <c r="A29" s="113" t="s">
        <v>36</v>
      </c>
      <c r="B29" s="113"/>
      <c r="C29" s="113"/>
      <c r="D29" s="11">
        <f>D30</f>
        <v>14.124</v>
      </c>
      <c r="E29" s="11">
        <v>0.011000000000000001</v>
      </c>
    </row>
    <row r="30" spans="1:5" ht="30">
      <c r="A30" s="13" t="s">
        <v>37</v>
      </c>
      <c r="B30" s="45" t="s">
        <v>38</v>
      </c>
      <c r="C30" s="45" t="s">
        <v>39</v>
      </c>
      <c r="D30" s="15">
        <f>E30*12*$D$2</f>
        <v>14.124</v>
      </c>
      <c r="E30" s="46">
        <v>0.011000000000000001</v>
      </c>
    </row>
    <row r="31" spans="1:5" ht="30" customHeight="1">
      <c r="A31" s="113" t="s">
        <v>40</v>
      </c>
      <c r="B31" s="113"/>
      <c r="C31" s="113"/>
      <c r="D31" s="11">
        <f>D32</f>
        <v>84.744</v>
      </c>
      <c r="E31" s="11">
        <v>0.066</v>
      </c>
    </row>
    <row r="32" spans="1:5" ht="15">
      <c r="A32" s="13" t="s">
        <v>41</v>
      </c>
      <c r="B32" s="47" t="s">
        <v>42</v>
      </c>
      <c r="C32" s="9" t="s">
        <v>39</v>
      </c>
      <c r="D32" s="15">
        <f>E32*$D$2*12</f>
        <v>84.744</v>
      </c>
      <c r="E32" s="48">
        <v>0.066</v>
      </c>
    </row>
    <row r="33" spans="1:5" ht="15">
      <c r="A33" s="10"/>
      <c r="B33" s="29" t="s">
        <v>23</v>
      </c>
      <c r="C33" s="29"/>
      <c r="D33" s="30">
        <f>D29+D31</f>
        <v>98.868</v>
      </c>
      <c r="E33" s="11">
        <v>0.077</v>
      </c>
    </row>
    <row r="34" spans="1:6" ht="5.25" customHeight="1">
      <c r="A34" s="3"/>
      <c r="B34" s="3"/>
      <c r="C34" s="3"/>
      <c r="D34" s="3"/>
      <c r="E34" s="3"/>
      <c r="F34" s="3"/>
    </row>
    <row r="35" spans="1:6" ht="4.5" customHeight="1">
      <c r="A35" s="49"/>
      <c r="B35" s="49"/>
      <c r="C35" s="49"/>
      <c r="D35" s="49"/>
      <c r="E35" s="49"/>
      <c r="F35" s="50"/>
    </row>
    <row r="36" spans="1:6" ht="105">
      <c r="A36" s="21" t="s">
        <v>24</v>
      </c>
      <c r="B36" s="21" t="s">
        <v>25</v>
      </c>
      <c r="C36" s="21" t="s">
        <v>26</v>
      </c>
      <c r="D36" s="21" t="s">
        <v>27</v>
      </c>
      <c r="E36" s="21" t="s">
        <v>43</v>
      </c>
      <c r="F36" s="21" t="s">
        <v>29</v>
      </c>
    </row>
    <row r="37" spans="1:6" ht="15">
      <c r="A37" s="21">
        <v>1</v>
      </c>
      <c r="B37" s="9" t="s">
        <v>30</v>
      </c>
      <c r="C37" s="21" t="s">
        <v>90</v>
      </c>
      <c r="D37" s="21">
        <f>E37*12*D2</f>
        <v>2489.85</v>
      </c>
      <c r="E37" s="51">
        <v>1.9391355140186917</v>
      </c>
      <c r="F37" s="37">
        <v>2</v>
      </c>
    </row>
    <row r="38" spans="1:6" ht="15">
      <c r="A38" s="52"/>
      <c r="B38" s="52" t="s">
        <v>32</v>
      </c>
      <c r="C38" s="52"/>
      <c r="D38" s="53">
        <f>SUM(D37:D37)</f>
        <v>2489.85</v>
      </c>
      <c r="E38" s="54">
        <f>SUM(E37:E37)</f>
        <v>1.9391355140186917</v>
      </c>
      <c r="F38" s="52"/>
    </row>
    <row r="39" ht="8.25" customHeight="1"/>
    <row r="40" ht="9" customHeight="1"/>
    <row r="41" spans="1:6" ht="15">
      <c r="A41" s="3"/>
      <c r="B41" s="4" t="s">
        <v>100</v>
      </c>
      <c r="C41" s="5"/>
      <c r="D41" s="58">
        <v>44</v>
      </c>
      <c r="E41" s="7" t="s">
        <v>2</v>
      </c>
      <c r="F41" s="3"/>
    </row>
    <row r="42" spans="1:6" ht="6.75" customHeight="1">
      <c r="A42" s="3"/>
      <c r="B42" s="8"/>
      <c r="C42" s="3"/>
      <c r="D42" s="3"/>
      <c r="E42" s="3"/>
      <c r="F42" s="3"/>
    </row>
    <row r="43" spans="1:6" ht="28.5" customHeight="1">
      <c r="A43" s="112" t="s">
        <v>77</v>
      </c>
      <c r="B43" s="112"/>
      <c r="C43" s="112"/>
      <c r="D43" s="112"/>
      <c r="E43" s="112"/>
      <c r="F43" s="3"/>
    </row>
    <row r="44" spans="1:6" ht="6.75" customHeight="1">
      <c r="A44" s="4"/>
      <c r="B44" s="4"/>
      <c r="C44" s="4"/>
      <c r="D44" s="4"/>
      <c r="E44" s="4"/>
      <c r="F44" s="3"/>
    </row>
    <row r="45" spans="1:6" ht="85.5">
      <c r="A45" s="9"/>
      <c r="B45" s="10" t="s">
        <v>4</v>
      </c>
      <c r="C45" s="10" t="s">
        <v>5</v>
      </c>
      <c r="D45" s="10" t="s">
        <v>6</v>
      </c>
      <c r="E45" s="10" t="s">
        <v>7</v>
      </c>
      <c r="F45" s="3"/>
    </row>
    <row r="46" spans="1:7" ht="15">
      <c r="A46" s="114" t="s">
        <v>8</v>
      </c>
      <c r="B46" s="115"/>
      <c r="C46" s="116"/>
      <c r="D46" s="11">
        <f>SUM(D47:D48)</f>
        <v>296.0567364626447</v>
      </c>
      <c r="E46" s="11">
        <v>0.5607135160277362</v>
      </c>
      <c r="F46" s="56"/>
      <c r="G46" s="12"/>
    </row>
    <row r="47" spans="1:7" ht="15.75" customHeight="1">
      <c r="A47" s="13">
        <v>1</v>
      </c>
      <c r="B47" s="9" t="s">
        <v>9</v>
      </c>
      <c r="C47" s="14" t="s">
        <v>10</v>
      </c>
      <c r="D47" s="15">
        <f>E47*$D$41*12</f>
        <v>270.86618157607023</v>
      </c>
      <c r="E47" s="25">
        <v>0.5130041317728603</v>
      </c>
      <c r="F47" s="56"/>
      <c r="G47" s="12"/>
    </row>
    <row r="48" spans="1:7" ht="30">
      <c r="A48" s="13">
        <v>2</v>
      </c>
      <c r="B48" s="17" t="s">
        <v>11</v>
      </c>
      <c r="C48" s="17" t="s">
        <v>12</v>
      </c>
      <c r="D48" s="15">
        <f>E48*$D$41*12</f>
        <v>25.190554886574517</v>
      </c>
      <c r="E48" s="25">
        <v>0.047709384254875975</v>
      </c>
      <c r="F48" s="56"/>
      <c r="G48" s="12"/>
    </row>
    <row r="49" spans="1:7" ht="29.25" customHeight="1">
      <c r="A49" s="114" t="s">
        <v>13</v>
      </c>
      <c r="B49" s="117"/>
      <c r="C49" s="118"/>
      <c r="D49" s="18">
        <f>SUM(D50:D50)</f>
        <v>19.24270261349646</v>
      </c>
      <c r="E49" s="18">
        <v>0.036444512525561475</v>
      </c>
      <c r="F49" s="56"/>
      <c r="G49" s="12"/>
    </row>
    <row r="50" spans="1:6" ht="77.25" customHeight="1">
      <c r="A50" s="13">
        <v>3</v>
      </c>
      <c r="B50" s="17" t="s">
        <v>14</v>
      </c>
      <c r="C50" s="17" t="s">
        <v>15</v>
      </c>
      <c r="D50" s="15">
        <f>E50*$D$41*12</f>
        <v>19.24270261349646</v>
      </c>
      <c r="E50" s="15">
        <v>0.036444512525561475</v>
      </c>
      <c r="F50" s="56"/>
    </row>
    <row r="51" spans="1:9" ht="15">
      <c r="A51" s="111" t="s">
        <v>16</v>
      </c>
      <c r="B51" s="119"/>
      <c r="C51" s="119"/>
      <c r="D51" s="22">
        <f>SUM(D52:D53)</f>
        <v>697.626715626585</v>
      </c>
      <c r="E51" s="22">
        <v>1.3212627189897443</v>
      </c>
      <c r="F51" s="56"/>
      <c r="G51" s="23"/>
      <c r="H51" s="23"/>
      <c r="I51" s="24"/>
    </row>
    <row r="52" spans="1:9" ht="79.5" customHeight="1">
      <c r="A52" s="13">
        <v>4</v>
      </c>
      <c r="B52" s="17" t="s">
        <v>17</v>
      </c>
      <c r="C52" s="17" t="s">
        <v>15</v>
      </c>
      <c r="D52" s="15">
        <f>E52*$D$41*12</f>
        <v>105.04850430199076</v>
      </c>
      <c r="E52" s="15">
        <v>0.1989555005719522</v>
      </c>
      <c r="F52" s="56"/>
      <c r="G52" s="23"/>
      <c r="H52" s="23"/>
      <c r="I52" s="24"/>
    </row>
    <row r="53" spans="1:9" ht="75">
      <c r="A53" s="13">
        <v>5</v>
      </c>
      <c r="B53" s="17" t="s">
        <v>18</v>
      </c>
      <c r="C53" s="17" t="s">
        <v>78</v>
      </c>
      <c r="D53" s="15">
        <f>E53*$D$41*12</f>
        <v>592.5782113245942</v>
      </c>
      <c r="E53" s="25">
        <v>1.122307218417792</v>
      </c>
      <c r="F53" s="56"/>
      <c r="G53" s="27"/>
      <c r="H53" s="27"/>
      <c r="I53" s="27"/>
    </row>
    <row r="54" spans="1:9" ht="15">
      <c r="A54" s="111" t="s">
        <v>20</v>
      </c>
      <c r="B54" s="111"/>
      <c r="C54" s="111"/>
      <c r="D54" s="26">
        <f>SUM(D55)</f>
        <v>92.67700578480907</v>
      </c>
      <c r="E54" s="18">
        <v>0.1753246321681995</v>
      </c>
      <c r="F54" s="56"/>
      <c r="G54" s="27"/>
      <c r="H54" s="27"/>
      <c r="I54" s="27"/>
    </row>
    <row r="55" spans="1:6" ht="15">
      <c r="A55" s="13">
        <v>6</v>
      </c>
      <c r="B55" s="17" t="s">
        <v>21</v>
      </c>
      <c r="C55" s="17" t="s">
        <v>22</v>
      </c>
      <c r="D55" s="15">
        <f>E55*$D$41*12</f>
        <v>92.67700578480907</v>
      </c>
      <c r="E55" s="25">
        <v>0.175524632168199</v>
      </c>
      <c r="F55" s="56"/>
    </row>
    <row r="56" spans="1:6" ht="15">
      <c r="A56" s="10"/>
      <c r="B56" s="29" t="s">
        <v>23</v>
      </c>
      <c r="C56" s="29"/>
      <c r="D56" s="30">
        <f>D46+D49+D51+D54</f>
        <v>1105.6031604875352</v>
      </c>
      <c r="E56" s="11">
        <v>2.0937453797112413</v>
      </c>
      <c r="F56" s="56"/>
    </row>
    <row r="57" spans="1:6" ht="6.75" customHeight="1">
      <c r="A57" s="31"/>
      <c r="B57" s="32"/>
      <c r="C57" s="33"/>
      <c r="D57" s="34"/>
      <c r="E57" s="35"/>
      <c r="F57" s="3"/>
    </row>
    <row r="58" spans="1:6" ht="105">
      <c r="A58" s="21" t="s">
        <v>24</v>
      </c>
      <c r="B58" s="21" t="s">
        <v>25</v>
      </c>
      <c r="C58" s="21" t="s">
        <v>26</v>
      </c>
      <c r="D58" s="21" t="s">
        <v>27</v>
      </c>
      <c r="E58" s="21" t="s">
        <v>28</v>
      </c>
      <c r="F58" s="21" t="s">
        <v>29</v>
      </c>
    </row>
    <row r="59" spans="1:6" ht="15">
      <c r="A59" s="21">
        <v>1</v>
      </c>
      <c r="B59" s="9" t="s">
        <v>30</v>
      </c>
      <c r="C59" s="21" t="s">
        <v>31</v>
      </c>
      <c r="D59" s="21">
        <f>E59*12*D41</f>
        <v>1106.6000000000004</v>
      </c>
      <c r="E59" s="36">
        <v>2.0958333333333337</v>
      </c>
      <c r="F59" s="37">
        <v>2</v>
      </c>
    </row>
    <row r="60" spans="1:6" ht="15">
      <c r="A60" s="21"/>
      <c r="B60" s="38" t="s">
        <v>32</v>
      </c>
      <c r="C60" s="20"/>
      <c r="D60" s="39">
        <f>SUM(D59:D59)</f>
        <v>1106.6000000000004</v>
      </c>
      <c r="E60" s="40">
        <f>SUM(E59:E59)</f>
        <v>2.0958333333333337</v>
      </c>
      <c r="F60" s="41"/>
    </row>
    <row r="61" spans="1:6" ht="9.75" customHeight="1">
      <c r="A61" s="31"/>
      <c r="B61" s="32"/>
      <c r="C61" s="42"/>
      <c r="D61" s="42"/>
      <c r="E61" s="42"/>
      <c r="F61" s="42"/>
    </row>
    <row r="62" spans="1:6" ht="29.25">
      <c r="A62" s="31"/>
      <c r="B62" s="32" t="s">
        <v>33</v>
      </c>
      <c r="C62" s="43">
        <f>D56+D60</f>
        <v>2212.2031604875356</v>
      </c>
      <c r="D62" s="43"/>
      <c r="E62" s="43"/>
      <c r="F62" s="42"/>
    </row>
    <row r="63" spans="1:6" ht="15">
      <c r="A63" s="31"/>
      <c r="B63" s="32" t="s">
        <v>34</v>
      </c>
      <c r="C63" s="44">
        <f>E56+E60</f>
        <v>4.189578713044575</v>
      </c>
      <c r="D63" s="42"/>
      <c r="E63" s="42"/>
      <c r="F63" s="42"/>
    </row>
    <row r="64" spans="1:6" ht="16.5" customHeight="1">
      <c r="A64" s="31"/>
      <c r="B64" s="32"/>
      <c r="C64" s="44"/>
      <c r="D64" s="42"/>
      <c r="E64" s="42"/>
      <c r="F64" s="42"/>
    </row>
    <row r="65" spans="1:6" ht="33" customHeight="1">
      <c r="A65" s="112" t="s">
        <v>79</v>
      </c>
      <c r="B65" s="112"/>
      <c r="C65" s="112"/>
      <c r="D65" s="112"/>
      <c r="E65" s="112"/>
      <c r="F65" s="112"/>
    </row>
    <row r="66" spans="1:6" ht="7.5" customHeight="1">
      <c r="A66" s="4"/>
      <c r="B66" s="4"/>
      <c r="C66" s="4"/>
      <c r="D66" s="3"/>
      <c r="E66" s="3"/>
      <c r="F66" s="3"/>
    </row>
    <row r="67" spans="1:6" ht="85.5">
      <c r="A67" s="9"/>
      <c r="B67" s="10" t="s">
        <v>4</v>
      </c>
      <c r="C67" s="10" t="s">
        <v>5</v>
      </c>
      <c r="D67" s="10" t="s">
        <v>6</v>
      </c>
      <c r="E67" s="10" t="s">
        <v>7</v>
      </c>
      <c r="F67" s="3"/>
    </row>
    <row r="68" spans="1:5" ht="30" customHeight="1">
      <c r="A68" s="113" t="s">
        <v>36</v>
      </c>
      <c r="B68" s="113"/>
      <c r="C68" s="113"/>
      <c r="D68" s="11">
        <f>D69</f>
        <v>5.808000000000001</v>
      </c>
      <c r="E68" s="11">
        <v>0.011000000000000001</v>
      </c>
    </row>
    <row r="69" spans="1:5" ht="30">
      <c r="A69" s="13" t="s">
        <v>37</v>
      </c>
      <c r="B69" s="45" t="s">
        <v>38</v>
      </c>
      <c r="C69" s="45" t="s">
        <v>39</v>
      </c>
      <c r="D69" s="15">
        <f>E69*$D$41*12</f>
        <v>5.808000000000001</v>
      </c>
      <c r="E69" s="46">
        <v>0.011000000000000001</v>
      </c>
    </row>
    <row r="70" spans="1:5" ht="30" customHeight="1">
      <c r="A70" s="113" t="s">
        <v>40</v>
      </c>
      <c r="B70" s="113"/>
      <c r="C70" s="113"/>
      <c r="D70" s="11">
        <f>D71</f>
        <v>34.848</v>
      </c>
      <c r="E70" s="11">
        <v>0.066</v>
      </c>
    </row>
    <row r="71" spans="1:5" ht="15">
      <c r="A71" s="13" t="s">
        <v>41</v>
      </c>
      <c r="B71" s="47" t="s">
        <v>42</v>
      </c>
      <c r="C71" s="9" t="s">
        <v>39</v>
      </c>
      <c r="D71" s="15">
        <f>E71*$D$41*12</f>
        <v>34.848</v>
      </c>
      <c r="E71" s="48">
        <v>0.066</v>
      </c>
    </row>
    <row r="72" spans="1:5" ht="15">
      <c r="A72" s="10"/>
      <c r="B72" s="29" t="s">
        <v>23</v>
      </c>
      <c r="C72" s="29"/>
      <c r="D72" s="30">
        <f>D68+D70</f>
        <v>40.656</v>
      </c>
      <c r="E72" s="11">
        <v>0.077</v>
      </c>
    </row>
    <row r="73" spans="1:6" ht="6.75" customHeight="1">
      <c r="A73" s="3"/>
      <c r="B73" s="3"/>
      <c r="C73" s="3"/>
      <c r="D73" s="3"/>
      <c r="E73" s="3"/>
      <c r="F73" s="3"/>
    </row>
    <row r="74" spans="1:6" ht="11.25" customHeight="1">
      <c r="A74" s="49"/>
      <c r="B74" s="49"/>
      <c r="C74" s="49"/>
      <c r="D74" s="49"/>
      <c r="E74" s="49"/>
      <c r="F74" s="50"/>
    </row>
    <row r="75" spans="1:6" ht="105">
      <c r="A75" s="21" t="s">
        <v>24</v>
      </c>
      <c r="B75" s="21" t="s">
        <v>25</v>
      </c>
      <c r="C75" s="21" t="s">
        <v>26</v>
      </c>
      <c r="D75" s="21" t="s">
        <v>27</v>
      </c>
      <c r="E75" s="21" t="s">
        <v>43</v>
      </c>
      <c r="F75" s="21" t="s">
        <v>29</v>
      </c>
    </row>
    <row r="76" spans="1:6" ht="15">
      <c r="A76" s="21">
        <v>1</v>
      </c>
      <c r="B76" s="9" t="s">
        <v>30</v>
      </c>
      <c r="C76" s="21" t="s">
        <v>31</v>
      </c>
      <c r="D76" s="21">
        <f>E76*12*D41</f>
        <v>1106.6000000000004</v>
      </c>
      <c r="E76" s="36">
        <v>2.0958333333333337</v>
      </c>
      <c r="F76" s="37">
        <v>2</v>
      </c>
    </row>
    <row r="77" spans="1:6" ht="15">
      <c r="A77" s="52"/>
      <c r="B77" s="52" t="s">
        <v>32</v>
      </c>
      <c r="C77" s="52"/>
      <c r="D77" s="53">
        <f>SUM(D76:D76)</f>
        <v>1106.6000000000004</v>
      </c>
      <c r="E77" s="54">
        <f>SUM(E76:E76)</f>
        <v>2.0958333333333337</v>
      </c>
      <c r="F77" s="52"/>
    </row>
    <row r="78" ht="5.25" customHeight="1"/>
    <row r="79" ht="13.5" customHeight="1"/>
    <row r="80" spans="2:3" ht="43.5">
      <c r="B80" s="32" t="s">
        <v>101</v>
      </c>
      <c r="C80" s="55">
        <f>C23+C62</f>
        <v>7117.5907592091535</v>
      </c>
    </row>
  </sheetData>
  <mergeCells count="16">
    <mergeCell ref="A4:E4"/>
    <mergeCell ref="A7:C7"/>
    <mergeCell ref="A10:C10"/>
    <mergeCell ref="A12:C12"/>
    <mergeCell ref="A15:C15"/>
    <mergeCell ref="A26:F26"/>
    <mergeCell ref="A29:C29"/>
    <mergeCell ref="A31:C31"/>
    <mergeCell ref="A43:E43"/>
    <mergeCell ref="A46:C46"/>
    <mergeCell ref="A49:C49"/>
    <mergeCell ref="A51:C51"/>
    <mergeCell ref="A54:C54"/>
    <mergeCell ref="A65:F65"/>
    <mergeCell ref="A68:C68"/>
    <mergeCell ref="A70:C70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80"/>
  <sheetViews>
    <sheetView zoomScale="75" zoomScaleNormal="75" workbookViewId="0" topLeftCell="A19">
      <selection activeCell="E17" sqref="E17"/>
    </sheetView>
  </sheetViews>
  <sheetFormatPr defaultColWidth="9.00390625" defaultRowHeight="12.75"/>
  <cols>
    <col min="1" max="1" width="3.375" style="1" customWidth="1"/>
    <col min="2" max="2" width="40.875" style="1" customWidth="1"/>
    <col min="3" max="3" width="17.375" style="1" customWidth="1"/>
    <col min="4" max="4" width="11.25390625" style="1" customWidth="1"/>
    <col min="5" max="5" width="12.375" style="1" customWidth="1"/>
    <col min="6" max="6" width="8.625" style="1" customWidth="1"/>
    <col min="7" max="16384" width="9.125" style="1" customWidth="1"/>
  </cols>
  <sheetData>
    <row r="1" ht="15">
      <c r="B1" s="2" t="s">
        <v>102</v>
      </c>
    </row>
    <row r="2" spans="1:6" ht="24" customHeight="1">
      <c r="A2" s="3"/>
      <c r="B2" s="4" t="s">
        <v>103</v>
      </c>
      <c r="C2" s="5"/>
      <c r="D2" s="58">
        <v>74</v>
      </c>
      <c r="E2" s="7" t="s">
        <v>2</v>
      </c>
      <c r="F2" s="3"/>
    </row>
    <row r="3" spans="1:6" ht="15">
      <c r="A3" s="3"/>
      <c r="B3" s="8"/>
      <c r="C3" s="3"/>
      <c r="D3" s="3"/>
      <c r="E3" s="3"/>
      <c r="F3" s="3"/>
    </row>
    <row r="4" spans="1:6" ht="29.25" customHeight="1">
      <c r="A4" s="112" t="s">
        <v>77</v>
      </c>
      <c r="B4" s="112"/>
      <c r="C4" s="112"/>
      <c r="D4" s="112"/>
      <c r="E4" s="112"/>
      <c r="F4" s="3"/>
    </row>
    <row r="5" spans="1:6" ht="15">
      <c r="A5" s="4"/>
      <c r="B5" s="4"/>
      <c r="C5" s="4"/>
      <c r="D5" s="4"/>
      <c r="E5" s="4"/>
      <c r="F5" s="3"/>
    </row>
    <row r="6" spans="1:6" ht="85.5">
      <c r="A6" s="9"/>
      <c r="B6" s="10" t="s">
        <v>4</v>
      </c>
      <c r="C6" s="10" t="s">
        <v>5</v>
      </c>
      <c r="D6" s="10" t="s">
        <v>6</v>
      </c>
      <c r="E6" s="10" t="s">
        <v>7</v>
      </c>
      <c r="F6" s="3"/>
    </row>
    <row r="7" spans="1:7" ht="15">
      <c r="A7" s="114" t="s">
        <v>8</v>
      </c>
      <c r="B7" s="115"/>
      <c r="C7" s="116"/>
      <c r="D7" s="11">
        <f>SUM(D8:D9)</f>
        <v>592.1134729252893</v>
      </c>
      <c r="E7" s="11">
        <v>0.6667944514924429</v>
      </c>
      <c r="F7" s="56"/>
      <c r="G7" s="12"/>
    </row>
    <row r="8" spans="1:7" ht="15.75" customHeight="1">
      <c r="A8" s="13">
        <v>1</v>
      </c>
      <c r="B8" s="9" t="s">
        <v>9</v>
      </c>
      <c r="C8" s="14" t="s">
        <v>10</v>
      </c>
      <c r="D8" s="15">
        <f>E8*$D$2*12</f>
        <v>541.7323631521404</v>
      </c>
      <c r="E8" s="25">
        <v>0.6100589675136715</v>
      </c>
      <c r="F8" s="56"/>
      <c r="G8" s="12"/>
    </row>
    <row r="9" spans="1:7" ht="30">
      <c r="A9" s="13">
        <v>2</v>
      </c>
      <c r="B9" s="17" t="s">
        <v>11</v>
      </c>
      <c r="C9" s="17" t="s">
        <v>12</v>
      </c>
      <c r="D9" s="15">
        <f>E9*$D$2*12</f>
        <v>50.38110977314901</v>
      </c>
      <c r="E9" s="25">
        <v>0.0567354839787714</v>
      </c>
      <c r="F9" s="56"/>
      <c r="G9" s="12"/>
    </row>
    <row r="10" spans="1:7" ht="29.25" customHeight="1">
      <c r="A10" s="114" t="s">
        <v>13</v>
      </c>
      <c r="B10" s="117"/>
      <c r="C10" s="118"/>
      <c r="D10" s="18">
        <f>SUM(D11:D11)</f>
        <v>19.24270261349646</v>
      </c>
      <c r="E10" s="18">
        <v>0.02166971015033385</v>
      </c>
      <c r="F10" s="56"/>
      <c r="G10" s="12"/>
    </row>
    <row r="11" spans="1:6" ht="75" customHeight="1">
      <c r="A11" s="13">
        <v>3</v>
      </c>
      <c r="B11" s="17" t="s">
        <v>14</v>
      </c>
      <c r="C11" s="17" t="s">
        <v>15</v>
      </c>
      <c r="D11" s="15">
        <f>E11*12*$D$2</f>
        <v>19.24270261349646</v>
      </c>
      <c r="E11" s="15">
        <v>0.02166971015033385</v>
      </c>
      <c r="F11" s="56"/>
    </row>
    <row r="12" spans="1:9" ht="15">
      <c r="A12" s="111" t="s">
        <v>16</v>
      </c>
      <c r="B12" s="119"/>
      <c r="C12" s="119"/>
      <c r="D12" s="22">
        <f>SUM(D13:D14)</f>
        <v>1173.281294462894</v>
      </c>
      <c r="E12" s="22">
        <v>1.3212627189897455</v>
      </c>
      <c r="F12" s="56"/>
      <c r="G12" s="23"/>
      <c r="H12" s="23"/>
      <c r="I12" s="24"/>
    </row>
    <row r="13" spans="1:9" ht="76.5" customHeight="1">
      <c r="A13" s="13">
        <v>4</v>
      </c>
      <c r="B13" s="17" t="s">
        <v>17</v>
      </c>
      <c r="C13" s="17" t="s">
        <v>15</v>
      </c>
      <c r="D13" s="15">
        <f>E13*12*$D$2</f>
        <v>176.67248450789344</v>
      </c>
      <c r="E13" s="15">
        <v>0.19895550057195208</v>
      </c>
      <c r="F13" s="56"/>
      <c r="G13" s="23"/>
      <c r="H13" s="23"/>
      <c r="I13" s="24"/>
    </row>
    <row r="14" spans="1:9" ht="75">
      <c r="A14" s="13">
        <v>5</v>
      </c>
      <c r="B14" s="17" t="s">
        <v>18</v>
      </c>
      <c r="C14" s="17" t="s">
        <v>78</v>
      </c>
      <c r="D14" s="15">
        <f>E14*12*$D$2</f>
        <v>996.6088099550005</v>
      </c>
      <c r="E14" s="25">
        <v>1.1223072184177934</v>
      </c>
      <c r="F14" s="56"/>
      <c r="G14" s="27"/>
      <c r="H14" s="27"/>
      <c r="I14" s="27"/>
    </row>
    <row r="15" spans="1:9" ht="15">
      <c r="A15" s="111" t="s">
        <v>20</v>
      </c>
      <c r="B15" s="111"/>
      <c r="C15" s="111"/>
      <c r="D15" s="26">
        <f>SUM(D16)</f>
        <v>101.91165500573625</v>
      </c>
      <c r="E15" s="18">
        <v>0.11506537725871178</v>
      </c>
      <c r="F15" s="56"/>
      <c r="G15" s="27"/>
      <c r="H15" s="27"/>
      <c r="I15" s="27"/>
    </row>
    <row r="16" spans="1:6" ht="15">
      <c r="A16" s="13">
        <v>6</v>
      </c>
      <c r="B16" s="17" t="s">
        <v>21</v>
      </c>
      <c r="C16" s="17" t="s">
        <v>22</v>
      </c>
      <c r="D16" s="15">
        <f>E16*12*$D$2</f>
        <v>101.91165500573625</v>
      </c>
      <c r="E16" s="25">
        <v>0.114765377258712</v>
      </c>
      <c r="F16" s="56"/>
    </row>
    <row r="17" spans="1:6" ht="15">
      <c r="A17" s="10"/>
      <c r="B17" s="29" t="s">
        <v>23</v>
      </c>
      <c r="C17" s="29"/>
      <c r="D17" s="30">
        <f>D7+D10+D12+D15</f>
        <v>1886.5491250074163</v>
      </c>
      <c r="E17" s="11">
        <v>2.124792257891234</v>
      </c>
      <c r="F17" s="56"/>
    </row>
    <row r="18" spans="1:6" ht="15">
      <c r="A18" s="31"/>
      <c r="B18" s="32"/>
      <c r="C18" s="33"/>
      <c r="D18" s="34"/>
      <c r="E18" s="35"/>
      <c r="F18" s="3"/>
    </row>
    <row r="19" spans="1:6" ht="105">
      <c r="A19" s="21" t="s">
        <v>24</v>
      </c>
      <c r="B19" s="21" t="s">
        <v>25</v>
      </c>
      <c r="C19" s="21" t="s">
        <v>26</v>
      </c>
      <c r="D19" s="21" t="s">
        <v>27</v>
      </c>
      <c r="E19" s="21" t="s">
        <v>28</v>
      </c>
      <c r="F19" s="21" t="s">
        <v>29</v>
      </c>
    </row>
    <row r="20" spans="1:6" ht="15">
      <c r="A20" s="21">
        <v>1</v>
      </c>
      <c r="B20" s="9" t="s">
        <v>30</v>
      </c>
      <c r="C20" s="21" t="s">
        <v>69</v>
      </c>
      <c r="D20" s="21">
        <f>E20*12*D2</f>
        <v>1659.9</v>
      </c>
      <c r="E20" s="36">
        <v>1.8692567567567568</v>
      </c>
      <c r="F20" s="37">
        <v>2</v>
      </c>
    </row>
    <row r="21" spans="1:6" ht="15">
      <c r="A21" s="21"/>
      <c r="B21" s="38" t="s">
        <v>32</v>
      </c>
      <c r="C21" s="20"/>
      <c r="D21" s="39">
        <f>SUM(D20:D20)</f>
        <v>1659.9</v>
      </c>
      <c r="E21" s="40">
        <f>SUM(E20:E20)</f>
        <v>1.8692567567567568</v>
      </c>
      <c r="F21" s="41"/>
    </row>
    <row r="22" spans="1:6" ht="15">
      <c r="A22" s="31"/>
      <c r="B22" s="32"/>
      <c r="C22" s="42"/>
      <c r="D22" s="42"/>
      <c r="E22" s="42"/>
      <c r="F22" s="42"/>
    </row>
    <row r="23" spans="1:6" ht="29.25">
      <c r="A23" s="31"/>
      <c r="B23" s="32" t="s">
        <v>33</v>
      </c>
      <c r="C23" s="43">
        <f>D17+D21</f>
        <v>3546.449125007416</v>
      </c>
      <c r="D23" s="43"/>
      <c r="E23" s="43"/>
      <c r="F23" s="42"/>
    </row>
    <row r="24" spans="1:6" ht="15">
      <c r="A24" s="31"/>
      <c r="B24" s="32" t="s">
        <v>34</v>
      </c>
      <c r="C24" s="44">
        <f>E17+E21</f>
        <v>3.994049014647991</v>
      </c>
      <c r="D24" s="42"/>
      <c r="E24" s="42"/>
      <c r="F24" s="42"/>
    </row>
    <row r="25" spans="1:6" ht="16.5" customHeight="1">
      <c r="A25" s="31"/>
      <c r="B25" s="32"/>
      <c r="C25" s="44"/>
      <c r="D25" s="42"/>
      <c r="E25" s="42"/>
      <c r="F25" s="42"/>
    </row>
    <row r="26" spans="1:6" ht="30" customHeight="1">
      <c r="A26" s="112" t="s">
        <v>79</v>
      </c>
      <c r="B26" s="112"/>
      <c r="C26" s="112"/>
      <c r="D26" s="112"/>
      <c r="E26" s="112"/>
      <c r="F26" s="112"/>
    </row>
    <row r="27" spans="1:6" ht="6" customHeight="1">
      <c r="A27" s="4"/>
      <c r="B27" s="4"/>
      <c r="C27" s="4"/>
      <c r="D27" s="3"/>
      <c r="E27" s="3"/>
      <c r="F27" s="3"/>
    </row>
    <row r="28" spans="1:6" ht="85.5">
      <c r="A28" s="9"/>
      <c r="B28" s="10" t="s">
        <v>4</v>
      </c>
      <c r="C28" s="10" t="s">
        <v>5</v>
      </c>
      <c r="D28" s="10" t="s">
        <v>6</v>
      </c>
      <c r="E28" s="10" t="s">
        <v>7</v>
      </c>
      <c r="F28" s="3"/>
    </row>
    <row r="29" spans="1:5" ht="30" customHeight="1">
      <c r="A29" s="113" t="s">
        <v>36</v>
      </c>
      <c r="B29" s="113"/>
      <c r="C29" s="113"/>
      <c r="D29" s="11">
        <f>D30</f>
        <v>9.768</v>
      </c>
      <c r="E29" s="11">
        <v>0.011000000000000001</v>
      </c>
    </row>
    <row r="30" spans="1:5" ht="30">
      <c r="A30" s="13" t="s">
        <v>37</v>
      </c>
      <c r="B30" s="45" t="s">
        <v>38</v>
      </c>
      <c r="C30" s="45" t="s">
        <v>39</v>
      </c>
      <c r="D30" s="15">
        <f>E30*12*$D$2</f>
        <v>9.768</v>
      </c>
      <c r="E30" s="46">
        <v>0.011000000000000001</v>
      </c>
    </row>
    <row r="31" spans="1:5" ht="30" customHeight="1">
      <c r="A31" s="113" t="s">
        <v>40</v>
      </c>
      <c r="B31" s="113"/>
      <c r="C31" s="113"/>
      <c r="D31" s="11">
        <f>D32</f>
        <v>58.608000000000004</v>
      </c>
      <c r="E31" s="11">
        <v>0.066</v>
      </c>
    </row>
    <row r="32" spans="1:5" ht="15">
      <c r="A32" s="13" t="s">
        <v>41</v>
      </c>
      <c r="B32" s="47" t="s">
        <v>42</v>
      </c>
      <c r="C32" s="9" t="s">
        <v>39</v>
      </c>
      <c r="D32" s="15">
        <f>E32*$D$2*12</f>
        <v>58.608000000000004</v>
      </c>
      <c r="E32" s="48">
        <v>0.066</v>
      </c>
    </row>
    <row r="33" spans="1:5" ht="15">
      <c r="A33" s="10"/>
      <c r="B33" s="29" t="s">
        <v>23</v>
      </c>
      <c r="C33" s="29"/>
      <c r="D33" s="30">
        <f>D29+D31</f>
        <v>68.376</v>
      </c>
      <c r="E33" s="11">
        <v>0.077</v>
      </c>
    </row>
    <row r="34" spans="1:6" ht="5.25" customHeight="1">
      <c r="A34" s="3"/>
      <c r="B34" s="3"/>
      <c r="C34" s="3"/>
      <c r="D34" s="3"/>
      <c r="E34" s="3"/>
      <c r="F34" s="3"/>
    </row>
    <row r="35" spans="1:6" ht="4.5" customHeight="1">
      <c r="A35" s="49"/>
      <c r="B35" s="49"/>
      <c r="C35" s="49"/>
      <c r="D35" s="49"/>
      <c r="E35" s="49"/>
      <c r="F35" s="50"/>
    </row>
    <row r="36" spans="1:6" ht="105">
      <c r="A36" s="21" t="s">
        <v>24</v>
      </c>
      <c r="B36" s="21" t="s">
        <v>25</v>
      </c>
      <c r="C36" s="21" t="s">
        <v>26</v>
      </c>
      <c r="D36" s="21" t="s">
        <v>27</v>
      </c>
      <c r="E36" s="21" t="s">
        <v>43</v>
      </c>
      <c r="F36" s="21" t="s">
        <v>29</v>
      </c>
    </row>
    <row r="37" spans="1:6" ht="15">
      <c r="A37" s="21">
        <v>1</v>
      </c>
      <c r="B37" s="9" t="s">
        <v>30</v>
      </c>
      <c r="C37" s="21" t="s">
        <v>69</v>
      </c>
      <c r="D37" s="21">
        <f>E37*12*D2</f>
        <v>1659.9</v>
      </c>
      <c r="E37" s="51">
        <v>1.8692567567567568</v>
      </c>
      <c r="F37" s="37">
        <v>2</v>
      </c>
    </row>
    <row r="38" spans="1:6" ht="15">
      <c r="A38" s="52"/>
      <c r="B38" s="52" t="s">
        <v>32</v>
      </c>
      <c r="C38" s="52"/>
      <c r="D38" s="53">
        <f>SUM(D37:D37)</f>
        <v>1659.9</v>
      </c>
      <c r="E38" s="54">
        <f>SUM(E37:E37)</f>
        <v>1.8692567567567568</v>
      </c>
      <c r="F38" s="52"/>
    </row>
    <row r="39" ht="8.25" customHeight="1"/>
    <row r="40" ht="9" customHeight="1"/>
    <row r="41" spans="1:6" ht="15.75" customHeight="1">
      <c r="A41" s="3"/>
      <c r="B41" s="4" t="s">
        <v>104</v>
      </c>
      <c r="C41" s="5"/>
      <c r="D41" s="6">
        <v>70.6</v>
      </c>
      <c r="E41" s="7" t="s">
        <v>2</v>
      </c>
      <c r="F41" s="3"/>
    </row>
    <row r="42" spans="1:6" ht="6.75" customHeight="1">
      <c r="A42" s="3"/>
      <c r="B42" s="8"/>
      <c r="C42" s="3"/>
      <c r="D42" s="3"/>
      <c r="E42" s="3"/>
      <c r="F42" s="3"/>
    </row>
    <row r="43" spans="1:6" ht="28.5" customHeight="1">
      <c r="A43" s="112" t="s">
        <v>77</v>
      </c>
      <c r="B43" s="112"/>
      <c r="C43" s="112"/>
      <c r="D43" s="112"/>
      <c r="E43" s="112"/>
      <c r="F43" s="3"/>
    </row>
    <row r="44" spans="1:6" ht="10.5" customHeight="1">
      <c r="A44" s="4"/>
      <c r="B44" s="4"/>
      <c r="C44" s="4"/>
      <c r="D44" s="4"/>
      <c r="E44" s="4"/>
      <c r="F44" s="3"/>
    </row>
    <row r="45" spans="1:6" ht="85.5">
      <c r="A45" s="9"/>
      <c r="B45" s="10" t="s">
        <v>4</v>
      </c>
      <c r="C45" s="10" t="s">
        <v>5</v>
      </c>
      <c r="D45" s="10" t="s">
        <v>6</v>
      </c>
      <c r="E45" s="10" t="s">
        <v>7</v>
      </c>
      <c r="F45" s="3"/>
    </row>
    <row r="46" spans="1:7" ht="15">
      <c r="A46" s="114" t="s">
        <v>8</v>
      </c>
      <c r="B46" s="115"/>
      <c r="C46" s="116"/>
      <c r="D46" s="11">
        <f>SUM(D47:D48)</f>
        <v>296.0567364626452</v>
      </c>
      <c r="E46" s="11">
        <v>0.3494531827934905</v>
      </c>
      <c r="F46" s="56"/>
      <c r="G46" s="12"/>
    </row>
    <row r="47" spans="1:7" ht="15.75" customHeight="1">
      <c r="A47" s="13">
        <v>1</v>
      </c>
      <c r="B47" s="9" t="s">
        <v>9</v>
      </c>
      <c r="C47" s="14" t="s">
        <v>10</v>
      </c>
      <c r="D47" s="15">
        <f>E47*$D$41*12</f>
        <v>270.86618157607063</v>
      </c>
      <c r="E47" s="25">
        <v>0.31971928892359613</v>
      </c>
      <c r="F47" s="56"/>
      <c r="G47" s="12"/>
    </row>
    <row r="48" spans="1:7" ht="30">
      <c r="A48" s="13">
        <v>2</v>
      </c>
      <c r="B48" s="17" t="s">
        <v>11</v>
      </c>
      <c r="C48" s="17" t="s">
        <v>12</v>
      </c>
      <c r="D48" s="15">
        <f>E48*$D$41*12</f>
        <v>25.190554886574528</v>
      </c>
      <c r="E48" s="25">
        <v>0.029733893869894393</v>
      </c>
      <c r="F48" s="56"/>
      <c r="G48" s="12"/>
    </row>
    <row r="49" spans="1:7" ht="29.25" customHeight="1">
      <c r="A49" s="114" t="s">
        <v>13</v>
      </c>
      <c r="B49" s="117"/>
      <c r="C49" s="118"/>
      <c r="D49" s="18">
        <f>SUM(D50:D50)</f>
        <v>19.24270261349645</v>
      </c>
      <c r="E49" s="18">
        <v>0.0227132939252791</v>
      </c>
      <c r="F49" s="56"/>
      <c r="G49" s="12"/>
    </row>
    <row r="50" spans="1:6" ht="78" customHeight="1">
      <c r="A50" s="13">
        <v>3</v>
      </c>
      <c r="B50" s="17" t="s">
        <v>14</v>
      </c>
      <c r="C50" s="17" t="s">
        <v>15</v>
      </c>
      <c r="D50" s="15">
        <f>E50*$D$41*12</f>
        <v>19.24270261349645</v>
      </c>
      <c r="E50" s="15">
        <v>0.0227132939252791</v>
      </c>
      <c r="F50" s="56"/>
    </row>
    <row r="51" spans="1:9" ht="15">
      <c r="A51" s="111" t="s">
        <v>16</v>
      </c>
      <c r="B51" s="119"/>
      <c r="C51" s="119"/>
      <c r="D51" s="22">
        <f>SUM(D52:D53)</f>
        <v>1119.3737755281122</v>
      </c>
      <c r="E51" s="22">
        <v>1.3212627189897455</v>
      </c>
      <c r="F51" s="56"/>
      <c r="G51" s="23"/>
      <c r="H51" s="23"/>
      <c r="I51" s="24"/>
    </row>
    <row r="52" spans="1:9" ht="75.75" customHeight="1">
      <c r="A52" s="13">
        <v>4</v>
      </c>
      <c r="B52" s="17" t="s">
        <v>17</v>
      </c>
      <c r="C52" s="17" t="s">
        <v>15</v>
      </c>
      <c r="D52" s="15">
        <f>E52*$D$41*12</f>
        <v>168.55510008455778</v>
      </c>
      <c r="E52" s="15">
        <v>0.19895550057195208</v>
      </c>
      <c r="F52" s="56"/>
      <c r="G52" s="23"/>
      <c r="H52" s="23"/>
      <c r="I52" s="24"/>
    </row>
    <row r="53" spans="1:9" ht="75">
      <c r="A53" s="13">
        <v>5</v>
      </c>
      <c r="B53" s="17" t="s">
        <v>18</v>
      </c>
      <c r="C53" s="17" t="s">
        <v>78</v>
      </c>
      <c r="D53" s="15">
        <f>E53*$D$41*12</f>
        <v>950.8186754435544</v>
      </c>
      <c r="E53" s="25">
        <v>1.1223072184177934</v>
      </c>
      <c r="F53" s="56"/>
      <c r="G53" s="27"/>
      <c r="H53" s="27"/>
      <c r="I53" s="27"/>
    </row>
    <row r="54" spans="1:9" ht="15">
      <c r="A54" s="111" t="s">
        <v>20</v>
      </c>
      <c r="B54" s="111"/>
      <c r="C54" s="111"/>
      <c r="D54" s="26">
        <f>SUM(D55)</f>
        <v>96.75388965764127</v>
      </c>
      <c r="E54" s="18">
        <v>0.11450430790562018</v>
      </c>
      <c r="F54" s="56"/>
      <c r="G54" s="27"/>
      <c r="H54" s="27"/>
      <c r="I54" s="27"/>
    </row>
    <row r="55" spans="1:6" ht="15">
      <c r="A55" s="13">
        <v>6</v>
      </c>
      <c r="B55" s="17" t="s">
        <v>21</v>
      </c>
      <c r="C55" s="17" t="s">
        <v>22</v>
      </c>
      <c r="D55" s="15">
        <f>E55*$D$41*12</f>
        <v>96.75388965764127</v>
      </c>
      <c r="E55" s="25">
        <v>0.11420430790562</v>
      </c>
      <c r="F55" s="56"/>
    </row>
    <row r="56" spans="1:6" ht="15">
      <c r="A56" s="10"/>
      <c r="B56" s="29" t="s">
        <v>23</v>
      </c>
      <c r="C56" s="29"/>
      <c r="D56" s="30">
        <f>D46+D49+D51+D54</f>
        <v>1531.4271042618952</v>
      </c>
      <c r="E56" s="11">
        <v>1.8079335036141353</v>
      </c>
      <c r="F56" s="56"/>
    </row>
    <row r="57" spans="1:6" ht="6.75" customHeight="1">
      <c r="A57" s="31"/>
      <c r="B57" s="32"/>
      <c r="C57" s="33"/>
      <c r="D57" s="34"/>
      <c r="E57" s="35"/>
      <c r="F57" s="3"/>
    </row>
    <row r="58" spans="1:6" ht="105">
      <c r="A58" s="21" t="s">
        <v>24</v>
      </c>
      <c r="B58" s="21" t="s">
        <v>25</v>
      </c>
      <c r="C58" s="21" t="s">
        <v>26</v>
      </c>
      <c r="D58" s="21" t="s">
        <v>27</v>
      </c>
      <c r="E58" s="21" t="s">
        <v>28</v>
      </c>
      <c r="F58" s="21" t="s">
        <v>29</v>
      </c>
    </row>
    <row r="59" spans="1:6" ht="15">
      <c r="A59" s="21">
        <v>1</v>
      </c>
      <c r="B59" s="9" t="s">
        <v>30</v>
      </c>
      <c r="C59" s="21" t="s">
        <v>69</v>
      </c>
      <c r="D59" s="21">
        <f>E59*12*D41</f>
        <v>1659.9</v>
      </c>
      <c r="E59" s="36">
        <v>1.959277620396601</v>
      </c>
      <c r="F59" s="37">
        <v>2</v>
      </c>
    </row>
    <row r="60" spans="1:6" ht="15">
      <c r="A60" s="21"/>
      <c r="B60" s="38" t="s">
        <v>32</v>
      </c>
      <c r="C60" s="20"/>
      <c r="D60" s="39">
        <f>SUM(D59:D59)</f>
        <v>1659.9</v>
      </c>
      <c r="E60" s="40">
        <f>SUM(E59:E59)</f>
        <v>1.959277620396601</v>
      </c>
      <c r="F60" s="41"/>
    </row>
    <row r="61" spans="1:6" ht="11.25" customHeight="1">
      <c r="A61" s="31"/>
      <c r="B61" s="32"/>
      <c r="C61" s="42"/>
      <c r="D61" s="42"/>
      <c r="E61" s="42"/>
      <c r="F61" s="42"/>
    </row>
    <row r="62" spans="1:6" ht="29.25">
      <c r="A62" s="31"/>
      <c r="B62" s="32" t="s">
        <v>33</v>
      </c>
      <c r="C62" s="43">
        <f>D56+D60</f>
        <v>3191.3271042618953</v>
      </c>
      <c r="D62" s="43"/>
      <c r="E62" s="43"/>
      <c r="F62" s="42"/>
    </row>
    <row r="63" spans="1:6" ht="15">
      <c r="A63" s="31"/>
      <c r="B63" s="32" t="s">
        <v>34</v>
      </c>
      <c r="C63" s="44">
        <f>E56+E60</f>
        <v>3.7672111240107364</v>
      </c>
      <c r="D63" s="42"/>
      <c r="E63" s="42"/>
      <c r="F63" s="42"/>
    </row>
    <row r="64" spans="1:6" ht="9" customHeight="1">
      <c r="A64" s="31"/>
      <c r="B64" s="32"/>
      <c r="C64" s="44"/>
      <c r="D64" s="42"/>
      <c r="E64" s="42"/>
      <c r="F64" s="42"/>
    </row>
    <row r="65" spans="1:6" ht="33" customHeight="1">
      <c r="A65" s="112" t="s">
        <v>79</v>
      </c>
      <c r="B65" s="112"/>
      <c r="C65" s="112"/>
      <c r="D65" s="112"/>
      <c r="E65" s="112"/>
      <c r="F65" s="112"/>
    </row>
    <row r="66" spans="1:6" ht="15.75" customHeight="1">
      <c r="A66" s="4"/>
      <c r="B66" s="4"/>
      <c r="C66" s="4"/>
      <c r="D66" s="3"/>
      <c r="E66" s="3"/>
      <c r="F66" s="3"/>
    </row>
    <row r="67" spans="1:6" ht="85.5">
      <c r="A67" s="9"/>
      <c r="B67" s="10" t="s">
        <v>4</v>
      </c>
      <c r="C67" s="10" t="s">
        <v>5</v>
      </c>
      <c r="D67" s="10" t="s">
        <v>6</v>
      </c>
      <c r="E67" s="10" t="s">
        <v>7</v>
      </c>
      <c r="F67" s="3"/>
    </row>
    <row r="68" spans="1:5" ht="30" customHeight="1">
      <c r="A68" s="113" t="s">
        <v>36</v>
      </c>
      <c r="B68" s="113"/>
      <c r="C68" s="113"/>
      <c r="D68" s="11">
        <f>D69</f>
        <v>9.3192</v>
      </c>
      <c r="E68" s="11">
        <v>0.011000000000000001</v>
      </c>
    </row>
    <row r="69" spans="1:5" ht="30">
      <c r="A69" s="13" t="s">
        <v>37</v>
      </c>
      <c r="B69" s="45" t="s">
        <v>38</v>
      </c>
      <c r="C69" s="45" t="s">
        <v>39</v>
      </c>
      <c r="D69" s="15">
        <f>E69*$D$41*12</f>
        <v>9.3192</v>
      </c>
      <c r="E69" s="46">
        <v>0.011000000000000001</v>
      </c>
    </row>
    <row r="70" spans="1:5" ht="30" customHeight="1">
      <c r="A70" s="113" t="s">
        <v>40</v>
      </c>
      <c r="B70" s="113"/>
      <c r="C70" s="113"/>
      <c r="D70" s="11">
        <f>D71</f>
        <v>55.9152</v>
      </c>
      <c r="E70" s="11">
        <v>0.066</v>
      </c>
    </row>
    <row r="71" spans="1:5" ht="15">
      <c r="A71" s="13" t="s">
        <v>41</v>
      </c>
      <c r="B71" s="47" t="s">
        <v>42</v>
      </c>
      <c r="C71" s="9" t="s">
        <v>39</v>
      </c>
      <c r="D71" s="15">
        <f>E71*$D$41*12</f>
        <v>55.9152</v>
      </c>
      <c r="E71" s="48">
        <v>0.066</v>
      </c>
    </row>
    <row r="72" spans="1:5" ht="15">
      <c r="A72" s="10"/>
      <c r="B72" s="29" t="s">
        <v>23</v>
      </c>
      <c r="C72" s="29"/>
      <c r="D72" s="30">
        <f>D68+D70</f>
        <v>65.2344</v>
      </c>
      <c r="E72" s="11">
        <v>0.077</v>
      </c>
    </row>
    <row r="73" spans="1:6" ht="6.75" customHeight="1">
      <c r="A73" s="3"/>
      <c r="B73" s="3"/>
      <c r="C73" s="3"/>
      <c r="D73" s="3"/>
      <c r="E73" s="3"/>
      <c r="F73" s="3"/>
    </row>
    <row r="74" spans="1:6" ht="5.25" customHeight="1">
      <c r="A74" s="49"/>
      <c r="B74" s="49"/>
      <c r="C74" s="49"/>
      <c r="D74" s="49"/>
      <c r="E74" s="49"/>
      <c r="F74" s="50"/>
    </row>
    <row r="75" spans="1:6" ht="105">
      <c r="A75" s="21" t="s">
        <v>24</v>
      </c>
      <c r="B75" s="21" t="s">
        <v>25</v>
      </c>
      <c r="C75" s="21" t="s">
        <v>26</v>
      </c>
      <c r="D75" s="21" t="s">
        <v>27</v>
      </c>
      <c r="E75" s="21" t="s">
        <v>43</v>
      </c>
      <c r="F75" s="21" t="s">
        <v>29</v>
      </c>
    </row>
    <row r="76" spans="1:6" ht="15">
      <c r="A76" s="21">
        <v>1</v>
      </c>
      <c r="B76" s="9" t="s">
        <v>30</v>
      </c>
      <c r="C76" s="21" t="s">
        <v>69</v>
      </c>
      <c r="D76" s="21">
        <f>E76*12*D41</f>
        <v>1659.9</v>
      </c>
      <c r="E76" s="36">
        <v>1.959277620396601</v>
      </c>
      <c r="F76" s="37">
        <v>2</v>
      </c>
    </row>
    <row r="77" spans="1:6" ht="15">
      <c r="A77" s="52"/>
      <c r="B77" s="52" t="s">
        <v>32</v>
      </c>
      <c r="C77" s="52"/>
      <c r="D77" s="53">
        <f>SUM(D76:D76)</f>
        <v>1659.9</v>
      </c>
      <c r="E77" s="54">
        <f>SUM(E76:E76)</f>
        <v>1.959277620396601</v>
      </c>
      <c r="F77" s="52"/>
    </row>
    <row r="78" ht="12" customHeight="1"/>
    <row r="79" ht="11.25" customHeight="1"/>
    <row r="80" spans="2:3" ht="43.5">
      <c r="B80" s="32" t="s">
        <v>105</v>
      </c>
      <c r="C80" s="55">
        <f>C23+C62</f>
        <v>6737.776229269311</v>
      </c>
    </row>
  </sheetData>
  <mergeCells count="16">
    <mergeCell ref="A4:E4"/>
    <mergeCell ref="A7:C7"/>
    <mergeCell ref="A10:C10"/>
    <mergeCell ref="A12:C12"/>
    <mergeCell ref="A15:C15"/>
    <mergeCell ref="A26:F26"/>
    <mergeCell ref="A29:C29"/>
    <mergeCell ref="A31:C31"/>
    <mergeCell ref="A43:E43"/>
    <mergeCell ref="A46:C46"/>
    <mergeCell ref="A49:C49"/>
    <mergeCell ref="A51:C51"/>
    <mergeCell ref="A54:C54"/>
    <mergeCell ref="A65:F65"/>
    <mergeCell ref="A68:C68"/>
    <mergeCell ref="A70:C70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42"/>
  <sheetViews>
    <sheetView zoomScale="75" zoomScaleNormal="75" workbookViewId="0" topLeftCell="A31">
      <selection activeCell="D42" sqref="D36:L42"/>
    </sheetView>
  </sheetViews>
  <sheetFormatPr defaultColWidth="9.00390625" defaultRowHeight="12.75"/>
  <cols>
    <col min="1" max="1" width="3.375" style="1" customWidth="1"/>
    <col min="2" max="2" width="40.875" style="1" customWidth="1"/>
    <col min="3" max="3" width="17.375" style="1" customWidth="1"/>
    <col min="4" max="4" width="11.25390625" style="1" customWidth="1"/>
    <col min="5" max="5" width="12.625" style="1" customWidth="1"/>
    <col min="6" max="6" width="8.625" style="1" customWidth="1"/>
    <col min="7" max="16384" width="9.125" style="1" customWidth="1"/>
  </cols>
  <sheetData>
    <row r="1" ht="15">
      <c r="B1" s="2" t="s">
        <v>106</v>
      </c>
    </row>
    <row r="2" spans="1:6" ht="24" customHeight="1">
      <c r="A2" s="3"/>
      <c r="B2" s="4" t="s">
        <v>107</v>
      </c>
      <c r="C2" s="5"/>
      <c r="D2" s="58">
        <v>48</v>
      </c>
      <c r="E2" s="7" t="s">
        <v>2</v>
      </c>
      <c r="F2" s="3"/>
    </row>
    <row r="3" spans="1:6" ht="15">
      <c r="A3" s="3"/>
      <c r="B3" s="8"/>
      <c r="C3" s="3"/>
      <c r="D3" s="3"/>
      <c r="E3" s="3"/>
      <c r="F3" s="3"/>
    </row>
    <row r="4" spans="1:6" ht="40.5" customHeight="1">
      <c r="A4" s="112" t="s">
        <v>77</v>
      </c>
      <c r="B4" s="112"/>
      <c r="C4" s="112"/>
      <c r="D4" s="112"/>
      <c r="E4" s="112"/>
      <c r="F4" s="3"/>
    </row>
    <row r="5" spans="1:6" ht="15">
      <c r="A5" s="4"/>
      <c r="B5" s="4"/>
      <c r="C5" s="4"/>
      <c r="D5" s="4"/>
      <c r="E5" s="4"/>
      <c r="F5" s="3"/>
    </row>
    <row r="6" spans="1:6" ht="85.5">
      <c r="A6" s="9"/>
      <c r="B6" s="10" t="s">
        <v>4</v>
      </c>
      <c r="C6" s="10" t="s">
        <v>5</v>
      </c>
      <c r="D6" s="10" t="s">
        <v>6</v>
      </c>
      <c r="E6" s="10" t="s">
        <v>7</v>
      </c>
      <c r="F6" s="3"/>
    </row>
    <row r="7" spans="1:7" ht="15">
      <c r="A7" s="114" t="s">
        <v>8</v>
      </c>
      <c r="B7" s="115"/>
      <c r="C7" s="116"/>
      <c r="D7" s="11">
        <f>SUM(D8:D9)</f>
        <v>296.05673646264466</v>
      </c>
      <c r="E7" s="11">
        <v>0.5139873896920913</v>
      </c>
      <c r="F7" s="56"/>
      <c r="G7" s="12"/>
    </row>
    <row r="8" spans="1:7" ht="15.75" customHeight="1">
      <c r="A8" s="13">
        <v>1</v>
      </c>
      <c r="B8" s="9" t="s">
        <v>9</v>
      </c>
      <c r="C8" s="14" t="s">
        <v>10</v>
      </c>
      <c r="D8" s="15">
        <f>E8*$D$2*12</f>
        <v>270.8661815760701</v>
      </c>
      <c r="E8" s="25">
        <v>0.47025378745845503</v>
      </c>
      <c r="F8" s="56"/>
      <c r="G8" s="12"/>
    </row>
    <row r="9" spans="1:7" ht="30">
      <c r="A9" s="13">
        <v>2</v>
      </c>
      <c r="B9" s="17" t="s">
        <v>11</v>
      </c>
      <c r="C9" s="17" t="s">
        <v>12</v>
      </c>
      <c r="D9" s="15">
        <f>E9*$D$2*12</f>
        <v>25.19055488657455</v>
      </c>
      <c r="E9" s="25">
        <v>0.04373360223363637</v>
      </c>
      <c r="F9" s="56"/>
      <c r="G9" s="12"/>
    </row>
    <row r="10" spans="1:7" ht="29.25" customHeight="1">
      <c r="A10" s="114" t="s">
        <v>13</v>
      </c>
      <c r="B10" s="117"/>
      <c r="C10" s="118"/>
      <c r="D10" s="18">
        <f>SUM(D11:D11)</f>
        <v>19.242702613496423</v>
      </c>
      <c r="E10" s="18">
        <v>0.03340746981509796</v>
      </c>
      <c r="F10" s="56"/>
      <c r="G10" s="12"/>
    </row>
    <row r="11" spans="1:6" ht="75" customHeight="1">
      <c r="A11" s="13">
        <v>3</v>
      </c>
      <c r="B11" s="17" t="s">
        <v>14</v>
      </c>
      <c r="C11" s="17" t="s">
        <v>15</v>
      </c>
      <c r="D11" s="15">
        <f>E11*12*$D$2</f>
        <v>19.242702613496423</v>
      </c>
      <c r="E11" s="15">
        <v>0.03340746981509796</v>
      </c>
      <c r="F11" s="56"/>
    </row>
    <row r="12" spans="1:9" ht="15">
      <c r="A12" s="111" t="s">
        <v>16</v>
      </c>
      <c r="B12" s="119"/>
      <c r="C12" s="119"/>
      <c r="D12" s="22">
        <f>SUM(D13:D14)</f>
        <v>761.0473261380926</v>
      </c>
      <c r="E12" s="22">
        <v>1.3212627189897441</v>
      </c>
      <c r="F12" s="56"/>
      <c r="G12" s="23"/>
      <c r="H12" s="23"/>
      <c r="I12" s="24"/>
    </row>
    <row r="13" spans="1:9" ht="76.5" customHeight="1">
      <c r="A13" s="13">
        <v>4</v>
      </c>
      <c r="B13" s="17" t="s">
        <v>17</v>
      </c>
      <c r="C13" s="17" t="s">
        <v>15</v>
      </c>
      <c r="D13" s="15">
        <f>E13*12*$D$2</f>
        <v>114.59836832944438</v>
      </c>
      <c r="E13" s="15">
        <v>0.19895550057195208</v>
      </c>
      <c r="F13" s="56"/>
      <c r="G13" s="23"/>
      <c r="H13" s="23"/>
      <c r="I13" s="24"/>
    </row>
    <row r="14" spans="1:9" ht="75">
      <c r="A14" s="13">
        <v>5</v>
      </c>
      <c r="B14" s="17" t="s">
        <v>18</v>
      </c>
      <c r="C14" s="17" t="s">
        <v>78</v>
      </c>
      <c r="D14" s="15">
        <f>E14*12*$D$2</f>
        <v>646.4489578086482</v>
      </c>
      <c r="E14" s="25">
        <v>1.122307218417792</v>
      </c>
      <c r="F14" s="56"/>
      <c r="G14" s="27"/>
      <c r="H14" s="27"/>
      <c r="I14" s="27"/>
    </row>
    <row r="15" spans="1:9" ht="15">
      <c r="A15" s="111" t="s">
        <v>20</v>
      </c>
      <c r="B15" s="111"/>
      <c r="C15" s="111"/>
      <c r="D15" s="26">
        <f>SUM(D16)</f>
        <v>93.06577027696434</v>
      </c>
      <c r="E15" s="18">
        <v>0.16187251784195228</v>
      </c>
      <c r="F15" s="56"/>
      <c r="G15" s="27"/>
      <c r="H15" s="27"/>
      <c r="I15" s="27"/>
    </row>
    <row r="16" spans="1:6" ht="15">
      <c r="A16" s="13">
        <v>6</v>
      </c>
      <c r="B16" s="17" t="s">
        <v>21</v>
      </c>
      <c r="C16" s="17" t="s">
        <v>22</v>
      </c>
      <c r="D16" s="15">
        <f>E16*12*$D$2</f>
        <v>93.06577027696434</v>
      </c>
      <c r="E16" s="25">
        <v>0.161572517841952</v>
      </c>
      <c r="F16" s="56"/>
    </row>
    <row r="17" spans="1:6" ht="15">
      <c r="A17" s="10"/>
      <c r="B17" s="29" t="s">
        <v>23</v>
      </c>
      <c r="C17" s="29"/>
      <c r="D17" s="30">
        <f>D7+D10+D12+D15</f>
        <v>1169.4125354911978</v>
      </c>
      <c r="E17" s="11">
        <v>2.030530096338886</v>
      </c>
      <c r="F17" s="56"/>
    </row>
    <row r="18" spans="1:6" ht="15">
      <c r="A18" s="31"/>
      <c r="B18" s="32"/>
      <c r="C18" s="33"/>
      <c r="D18" s="34"/>
      <c r="E18" s="35"/>
      <c r="F18" s="3"/>
    </row>
    <row r="19" spans="1:6" ht="105">
      <c r="A19" s="21" t="s">
        <v>24</v>
      </c>
      <c r="B19" s="21" t="s">
        <v>25</v>
      </c>
      <c r="C19" s="21" t="s">
        <v>26</v>
      </c>
      <c r="D19" s="21" t="s">
        <v>27</v>
      </c>
      <c r="E19" s="21" t="s">
        <v>28</v>
      </c>
      <c r="F19" s="21" t="s">
        <v>29</v>
      </c>
    </row>
    <row r="20" spans="1:6" ht="15">
      <c r="A20" s="21">
        <v>1</v>
      </c>
      <c r="B20" s="9" t="s">
        <v>30</v>
      </c>
      <c r="C20" s="21" t="s">
        <v>31</v>
      </c>
      <c r="D20" s="21">
        <f>E20*12*D2</f>
        <v>1106.6</v>
      </c>
      <c r="E20" s="36">
        <v>1.9211805555555557</v>
      </c>
      <c r="F20" s="37">
        <v>2</v>
      </c>
    </row>
    <row r="21" spans="1:6" ht="15">
      <c r="A21" s="21"/>
      <c r="B21" s="38" t="s">
        <v>32</v>
      </c>
      <c r="C21" s="20"/>
      <c r="D21" s="39">
        <f>SUM(D20:D20)</f>
        <v>1106.6</v>
      </c>
      <c r="E21" s="40">
        <f>SUM(E20:E20)</f>
        <v>1.9211805555555557</v>
      </c>
      <c r="F21" s="41"/>
    </row>
    <row r="22" spans="1:6" ht="15">
      <c r="A22" s="31"/>
      <c r="B22" s="32"/>
      <c r="C22" s="42"/>
      <c r="D22" s="42"/>
      <c r="E22" s="42"/>
      <c r="F22" s="42"/>
    </row>
    <row r="23" spans="1:6" ht="29.25">
      <c r="A23" s="31"/>
      <c r="B23" s="32" t="s">
        <v>33</v>
      </c>
      <c r="C23" s="43">
        <f>D17+D21</f>
        <v>2276.012535491198</v>
      </c>
      <c r="D23" s="43"/>
      <c r="E23" s="43"/>
      <c r="F23" s="42"/>
    </row>
    <row r="24" spans="1:6" ht="15">
      <c r="A24" s="31"/>
      <c r="B24" s="32" t="s">
        <v>34</v>
      </c>
      <c r="C24" s="44">
        <f>E17+E21</f>
        <v>3.951710651894442</v>
      </c>
      <c r="D24" s="42"/>
      <c r="E24" s="42"/>
      <c r="F24" s="42"/>
    </row>
    <row r="25" spans="1:6" ht="11.25" customHeight="1">
      <c r="A25" s="31"/>
      <c r="B25" s="32"/>
      <c r="C25" s="44"/>
      <c r="D25" s="42"/>
      <c r="E25" s="42"/>
      <c r="F25" s="42"/>
    </row>
    <row r="26" spans="1:6" ht="33" customHeight="1">
      <c r="A26" s="112" t="s">
        <v>79</v>
      </c>
      <c r="B26" s="112"/>
      <c r="C26" s="112"/>
      <c r="D26" s="112"/>
      <c r="E26" s="112"/>
      <c r="F26" s="112"/>
    </row>
    <row r="27" spans="1:6" ht="15">
      <c r="A27" s="4"/>
      <c r="B27" s="4"/>
      <c r="C27" s="4"/>
      <c r="D27" s="3"/>
      <c r="E27" s="3"/>
      <c r="F27" s="3"/>
    </row>
    <row r="28" spans="1:6" ht="85.5">
      <c r="A28" s="9"/>
      <c r="B28" s="10" t="s">
        <v>4</v>
      </c>
      <c r="C28" s="10" t="s">
        <v>5</v>
      </c>
      <c r="D28" s="10" t="s">
        <v>6</v>
      </c>
      <c r="E28" s="10" t="s">
        <v>7</v>
      </c>
      <c r="F28" s="3"/>
    </row>
    <row r="29" spans="1:5" ht="30" customHeight="1">
      <c r="A29" s="113" t="s">
        <v>36</v>
      </c>
      <c r="B29" s="113"/>
      <c r="C29" s="113"/>
      <c r="D29" s="11">
        <f>D30</f>
        <v>6.336</v>
      </c>
      <c r="E29" s="11">
        <v>0.011000000000000001</v>
      </c>
    </row>
    <row r="30" spans="1:5" ht="30">
      <c r="A30" s="13" t="s">
        <v>37</v>
      </c>
      <c r="B30" s="45" t="s">
        <v>38</v>
      </c>
      <c r="C30" s="45" t="s">
        <v>39</v>
      </c>
      <c r="D30" s="15">
        <f>E30*12*$D$2</f>
        <v>6.336</v>
      </c>
      <c r="E30" s="46">
        <v>0.011000000000000001</v>
      </c>
    </row>
    <row r="31" spans="1:5" ht="30" customHeight="1">
      <c r="A31" s="113" t="s">
        <v>40</v>
      </c>
      <c r="B31" s="113"/>
      <c r="C31" s="113"/>
      <c r="D31" s="11">
        <f>D32</f>
        <v>38.016000000000005</v>
      </c>
      <c r="E31" s="11">
        <v>0.066</v>
      </c>
    </row>
    <row r="32" spans="1:5" ht="15">
      <c r="A32" s="13" t="s">
        <v>41</v>
      </c>
      <c r="B32" s="47" t="s">
        <v>42</v>
      </c>
      <c r="C32" s="9" t="s">
        <v>39</v>
      </c>
      <c r="D32" s="15">
        <f>E32*$D$2*12</f>
        <v>38.016000000000005</v>
      </c>
      <c r="E32" s="48">
        <v>0.066</v>
      </c>
    </row>
    <row r="33" spans="1:5" ht="15">
      <c r="A33" s="10"/>
      <c r="B33" s="29" t="s">
        <v>23</v>
      </c>
      <c r="C33" s="29"/>
      <c r="D33" s="30">
        <f>D29+D31</f>
        <v>44.352000000000004</v>
      </c>
      <c r="E33" s="11">
        <v>0.077</v>
      </c>
    </row>
    <row r="34" spans="1:6" ht="15">
      <c r="A34" s="3"/>
      <c r="B34" s="3"/>
      <c r="C34" s="3"/>
      <c r="D34" s="3"/>
      <c r="E34" s="3"/>
      <c r="F34" s="3"/>
    </row>
    <row r="35" spans="1:6" ht="15">
      <c r="A35" s="49"/>
      <c r="B35" s="49"/>
      <c r="C35" s="49"/>
      <c r="D35" s="49"/>
      <c r="E35" s="49"/>
      <c r="F35" s="50"/>
    </row>
    <row r="36" spans="1:6" ht="105">
      <c r="A36" s="21" t="s">
        <v>24</v>
      </c>
      <c r="B36" s="21" t="s">
        <v>25</v>
      </c>
      <c r="C36" s="21" t="s">
        <v>26</v>
      </c>
      <c r="D36" s="21" t="s">
        <v>27</v>
      </c>
      <c r="E36" s="21" t="s">
        <v>43</v>
      </c>
      <c r="F36" s="21" t="s">
        <v>29</v>
      </c>
    </row>
    <row r="37" spans="1:6" ht="15">
      <c r="A37" s="21">
        <v>1</v>
      </c>
      <c r="B37" s="9" t="s">
        <v>30</v>
      </c>
      <c r="C37" s="21" t="s">
        <v>31</v>
      </c>
      <c r="D37" s="21">
        <f>E37*12*D2</f>
        <v>1106.6</v>
      </c>
      <c r="E37" s="51">
        <v>1.9211805555555557</v>
      </c>
      <c r="F37" s="37">
        <v>2</v>
      </c>
    </row>
    <row r="38" spans="1:6" ht="15">
      <c r="A38" s="52"/>
      <c r="B38" s="52" t="s">
        <v>32</v>
      </c>
      <c r="C38" s="52"/>
      <c r="D38" s="53">
        <f>SUM(D37:D37)</f>
        <v>1106.6</v>
      </c>
      <c r="E38" s="54">
        <f>SUM(E37:E37)</f>
        <v>1.9211805555555557</v>
      </c>
      <c r="F38" s="52"/>
    </row>
    <row r="42" spans="2:3" ht="43.5">
      <c r="B42" s="32" t="s">
        <v>108</v>
      </c>
      <c r="C42" s="55">
        <f>C23</f>
        <v>2276.012535491198</v>
      </c>
    </row>
  </sheetData>
  <mergeCells count="8">
    <mergeCell ref="A4:E4"/>
    <mergeCell ref="A7:C7"/>
    <mergeCell ref="A10:C10"/>
    <mergeCell ref="A12:C12"/>
    <mergeCell ref="A15:C15"/>
    <mergeCell ref="A26:F26"/>
    <mergeCell ref="A29:C29"/>
    <mergeCell ref="A31:C31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80"/>
  <sheetViews>
    <sheetView zoomScale="75" zoomScaleNormal="75" workbookViewId="0" topLeftCell="A70">
      <selection activeCell="E56" sqref="E56"/>
    </sheetView>
  </sheetViews>
  <sheetFormatPr defaultColWidth="9.00390625" defaultRowHeight="12.75"/>
  <cols>
    <col min="1" max="1" width="3.375" style="1" customWidth="1"/>
    <col min="2" max="2" width="40.875" style="1" customWidth="1"/>
    <col min="3" max="3" width="17.375" style="1" customWidth="1"/>
    <col min="4" max="4" width="11.25390625" style="1" customWidth="1"/>
    <col min="5" max="5" width="12.25390625" style="1" customWidth="1"/>
    <col min="6" max="6" width="8.625" style="1" customWidth="1"/>
    <col min="7" max="16384" width="9.125" style="1" customWidth="1"/>
  </cols>
  <sheetData>
    <row r="1" ht="15">
      <c r="B1" s="2" t="s">
        <v>109</v>
      </c>
    </row>
    <row r="2" spans="1:6" ht="24" customHeight="1">
      <c r="A2" s="3"/>
      <c r="B2" s="4" t="s">
        <v>110</v>
      </c>
      <c r="C2" s="5"/>
      <c r="D2" s="6">
        <v>76.9</v>
      </c>
      <c r="E2" s="7" t="s">
        <v>2</v>
      </c>
      <c r="F2" s="3"/>
    </row>
    <row r="3" spans="1:6" ht="15">
      <c r="A3" s="3"/>
      <c r="B3" s="8"/>
      <c r="C3" s="3"/>
      <c r="D3" s="3"/>
      <c r="E3" s="3"/>
      <c r="F3" s="3"/>
    </row>
    <row r="4" spans="1:6" ht="40.5" customHeight="1">
      <c r="A4" s="112" t="s">
        <v>77</v>
      </c>
      <c r="B4" s="112"/>
      <c r="C4" s="112"/>
      <c r="D4" s="112"/>
      <c r="E4" s="112"/>
      <c r="F4" s="3"/>
    </row>
    <row r="5" spans="1:6" ht="15">
      <c r="A5" s="4"/>
      <c r="B5" s="4"/>
      <c r="C5" s="4"/>
      <c r="D5" s="4"/>
      <c r="E5" s="4"/>
      <c r="F5" s="3"/>
    </row>
    <row r="6" spans="1:6" ht="85.5">
      <c r="A6" s="9"/>
      <c r="B6" s="10" t="s">
        <v>4</v>
      </c>
      <c r="C6" s="10" t="s">
        <v>5</v>
      </c>
      <c r="D6" s="10" t="s">
        <v>6</v>
      </c>
      <c r="E6" s="10" t="s">
        <v>7</v>
      </c>
      <c r="F6" s="3"/>
    </row>
    <row r="7" spans="1:7" ht="15">
      <c r="A7" s="114" t="s">
        <v>8</v>
      </c>
      <c r="B7" s="115"/>
      <c r="C7" s="116"/>
      <c r="D7" s="11">
        <f>SUM(D8:D9)</f>
        <v>296.05673646264484</v>
      </c>
      <c r="E7" s="11">
        <v>0.32082437848140954</v>
      </c>
      <c r="F7" s="56"/>
      <c r="G7" s="12"/>
    </row>
    <row r="8" spans="1:7" ht="15.75" customHeight="1">
      <c r="A8" s="13">
        <v>1</v>
      </c>
      <c r="B8" s="9" t="s">
        <v>9</v>
      </c>
      <c r="C8" s="14" t="s">
        <v>10</v>
      </c>
      <c r="D8" s="15">
        <f>E8*$D$2*12</f>
        <v>270.8661815760703</v>
      </c>
      <c r="E8" s="25">
        <v>0.29352642130046624</v>
      </c>
      <c r="F8" s="56"/>
      <c r="G8" s="12"/>
    </row>
    <row r="9" spans="1:7" ht="30">
      <c r="A9" s="13">
        <v>2</v>
      </c>
      <c r="B9" s="17" t="s">
        <v>11</v>
      </c>
      <c r="C9" s="17" t="s">
        <v>12</v>
      </c>
      <c r="D9" s="15">
        <f>E9*$D$2*12</f>
        <v>25.190554886574528</v>
      </c>
      <c r="E9" s="25">
        <v>0.027297957180943352</v>
      </c>
      <c r="F9" s="56"/>
      <c r="G9" s="12"/>
    </row>
    <row r="10" spans="1:7" ht="29.25" customHeight="1">
      <c r="A10" s="114" t="s">
        <v>13</v>
      </c>
      <c r="B10" s="117"/>
      <c r="C10" s="118"/>
      <c r="D10" s="18">
        <f>SUM(D11:D11)</f>
        <v>19.242702613496487</v>
      </c>
      <c r="E10" s="18">
        <v>0.0208525169196971</v>
      </c>
      <c r="F10" s="56"/>
      <c r="G10" s="12"/>
    </row>
    <row r="11" spans="1:6" ht="75" customHeight="1">
      <c r="A11" s="13">
        <v>3</v>
      </c>
      <c r="B11" s="17" t="s">
        <v>14</v>
      </c>
      <c r="C11" s="17" t="s">
        <v>15</v>
      </c>
      <c r="D11" s="15">
        <f>E11*12*$D$2</f>
        <v>19.242702613496487</v>
      </c>
      <c r="E11" s="15">
        <v>0.0208525169196971</v>
      </c>
      <c r="F11" s="56"/>
    </row>
    <row r="12" spans="1:9" ht="15">
      <c r="A12" s="111" t="s">
        <v>16</v>
      </c>
      <c r="B12" s="119"/>
      <c r="C12" s="119"/>
      <c r="D12" s="22">
        <f>SUM(D13:D14)</f>
        <v>1219.2612370837371</v>
      </c>
      <c r="E12" s="22">
        <v>1.3212627189897455</v>
      </c>
      <c r="F12" s="56"/>
      <c r="G12" s="23"/>
      <c r="H12" s="23"/>
      <c r="I12" s="24"/>
    </row>
    <row r="13" spans="1:9" ht="75.75" customHeight="1">
      <c r="A13" s="13">
        <v>4</v>
      </c>
      <c r="B13" s="17" t="s">
        <v>17</v>
      </c>
      <c r="C13" s="17" t="s">
        <v>15</v>
      </c>
      <c r="D13" s="15">
        <f>E13*12*$D$2</f>
        <v>183.59613592779738</v>
      </c>
      <c r="E13" s="15">
        <v>0.19895550057195208</v>
      </c>
      <c r="F13" s="56"/>
      <c r="G13" s="23"/>
      <c r="H13" s="23"/>
      <c r="I13" s="24"/>
    </row>
    <row r="14" spans="1:9" ht="75">
      <c r="A14" s="13">
        <v>5</v>
      </c>
      <c r="B14" s="17" t="s">
        <v>18</v>
      </c>
      <c r="C14" s="17" t="s">
        <v>78</v>
      </c>
      <c r="D14" s="15">
        <f>E14*12*$D$2</f>
        <v>1035.6651011559397</v>
      </c>
      <c r="E14" s="25">
        <v>1.1223072184177934</v>
      </c>
      <c r="F14" s="56"/>
      <c r="G14" s="27"/>
      <c r="H14" s="27"/>
      <c r="I14" s="27"/>
    </row>
    <row r="15" spans="1:9" ht="15">
      <c r="A15" s="111" t="s">
        <v>20</v>
      </c>
      <c r="B15" s="111"/>
      <c r="C15" s="111"/>
      <c r="D15" s="26">
        <f>SUM(D16)</f>
        <v>97.87427373278537</v>
      </c>
      <c r="E15" s="18">
        <v>0.10626228189508646</v>
      </c>
      <c r="F15" s="56"/>
      <c r="G15" s="27"/>
      <c r="H15" s="27"/>
      <c r="I15" s="27"/>
    </row>
    <row r="16" spans="1:6" ht="15">
      <c r="A16" s="13">
        <v>6</v>
      </c>
      <c r="B16" s="17" t="s">
        <v>21</v>
      </c>
      <c r="C16" s="17" t="s">
        <v>22</v>
      </c>
      <c r="D16" s="15">
        <f>E16*12*$D$2</f>
        <v>97.87427373278537</v>
      </c>
      <c r="E16" s="25">
        <v>0.106062281895086</v>
      </c>
      <c r="F16" s="56"/>
    </row>
    <row r="17" spans="1:6" ht="15">
      <c r="A17" s="10"/>
      <c r="B17" s="29" t="s">
        <v>23</v>
      </c>
      <c r="C17" s="29"/>
      <c r="D17" s="30">
        <f>D7+D10+D12+D15</f>
        <v>1632.4349498926638</v>
      </c>
      <c r="E17" s="11">
        <v>1.7692018962859384</v>
      </c>
      <c r="F17" s="56"/>
    </row>
    <row r="18" spans="1:6" ht="15">
      <c r="A18" s="31"/>
      <c r="B18" s="32"/>
      <c r="C18" s="33"/>
      <c r="D18" s="34"/>
      <c r="E18" s="35"/>
      <c r="F18" s="3"/>
    </row>
    <row r="19" spans="1:6" ht="105">
      <c r="A19" s="21" t="s">
        <v>24</v>
      </c>
      <c r="B19" s="21" t="s">
        <v>25</v>
      </c>
      <c r="C19" s="21" t="s">
        <v>26</v>
      </c>
      <c r="D19" s="21" t="s">
        <v>27</v>
      </c>
      <c r="E19" s="21" t="s">
        <v>28</v>
      </c>
      <c r="F19" s="21" t="s">
        <v>29</v>
      </c>
    </row>
    <row r="20" spans="1:6" ht="15">
      <c r="A20" s="21">
        <v>1</v>
      </c>
      <c r="B20" s="9" t="s">
        <v>30</v>
      </c>
      <c r="C20" s="21" t="s">
        <v>69</v>
      </c>
      <c r="D20" s="21">
        <f>E20*12*D2</f>
        <v>1659.9</v>
      </c>
      <c r="E20" s="36">
        <v>1.7987646293888166</v>
      </c>
      <c r="F20" s="37">
        <v>2</v>
      </c>
    </row>
    <row r="21" spans="1:6" ht="15">
      <c r="A21" s="21"/>
      <c r="B21" s="38" t="s">
        <v>32</v>
      </c>
      <c r="C21" s="20"/>
      <c r="D21" s="39">
        <f>SUM(D20:D20)</f>
        <v>1659.9</v>
      </c>
      <c r="E21" s="40">
        <f>SUM(E20:E20)</f>
        <v>1.7987646293888166</v>
      </c>
      <c r="F21" s="41"/>
    </row>
    <row r="22" spans="1:6" ht="15">
      <c r="A22" s="31"/>
      <c r="B22" s="32"/>
      <c r="C22" s="42"/>
      <c r="D22" s="42"/>
      <c r="E22" s="42"/>
      <c r="F22" s="42"/>
    </row>
    <row r="23" spans="1:6" ht="29.25">
      <c r="A23" s="31"/>
      <c r="B23" s="32" t="s">
        <v>33</v>
      </c>
      <c r="C23" s="43">
        <f>D17+D21</f>
        <v>3292.3349498926636</v>
      </c>
      <c r="D23" s="43"/>
      <c r="E23" s="43"/>
      <c r="F23" s="42"/>
    </row>
    <row r="24" spans="1:6" ht="15">
      <c r="A24" s="31"/>
      <c r="B24" s="32" t="s">
        <v>34</v>
      </c>
      <c r="C24" s="44">
        <f>E17+E21</f>
        <v>3.567966525674755</v>
      </c>
      <c r="D24" s="42"/>
      <c r="E24" s="42"/>
      <c r="F24" s="42"/>
    </row>
    <row r="25" spans="1:6" ht="3" customHeight="1">
      <c r="A25" s="31"/>
      <c r="B25" s="32"/>
      <c r="C25" s="44"/>
      <c r="D25" s="42"/>
      <c r="E25" s="42"/>
      <c r="F25" s="42"/>
    </row>
    <row r="26" spans="1:6" ht="30" customHeight="1">
      <c r="A26" s="112" t="s">
        <v>79</v>
      </c>
      <c r="B26" s="112"/>
      <c r="C26" s="112"/>
      <c r="D26" s="112"/>
      <c r="E26" s="112"/>
      <c r="F26" s="112"/>
    </row>
    <row r="27" spans="1:6" ht="6" customHeight="1">
      <c r="A27" s="4"/>
      <c r="B27" s="4"/>
      <c r="C27" s="4"/>
      <c r="D27" s="3"/>
      <c r="E27" s="3"/>
      <c r="F27" s="3"/>
    </row>
    <row r="28" spans="1:6" ht="85.5">
      <c r="A28" s="9"/>
      <c r="B28" s="10" t="s">
        <v>4</v>
      </c>
      <c r="C28" s="10" t="s">
        <v>5</v>
      </c>
      <c r="D28" s="10" t="s">
        <v>6</v>
      </c>
      <c r="E28" s="10" t="s">
        <v>7</v>
      </c>
      <c r="F28" s="3"/>
    </row>
    <row r="29" spans="1:5" ht="30" customHeight="1">
      <c r="A29" s="113" t="s">
        <v>36</v>
      </c>
      <c r="B29" s="113"/>
      <c r="C29" s="113"/>
      <c r="D29" s="11">
        <f>D30</f>
        <v>10.150800000000002</v>
      </c>
      <c r="E29" s="11">
        <v>0.011000000000000001</v>
      </c>
    </row>
    <row r="30" spans="1:5" ht="30">
      <c r="A30" s="13" t="s">
        <v>37</v>
      </c>
      <c r="B30" s="45" t="s">
        <v>38</v>
      </c>
      <c r="C30" s="45" t="s">
        <v>39</v>
      </c>
      <c r="D30" s="15">
        <f>E30*12*$D$2</f>
        <v>10.150800000000002</v>
      </c>
      <c r="E30" s="46">
        <v>0.011000000000000001</v>
      </c>
    </row>
    <row r="31" spans="1:5" ht="30" customHeight="1">
      <c r="A31" s="113" t="s">
        <v>40</v>
      </c>
      <c r="B31" s="113"/>
      <c r="C31" s="113"/>
      <c r="D31" s="11">
        <f>D32</f>
        <v>60.90480000000001</v>
      </c>
      <c r="E31" s="11">
        <v>0.066</v>
      </c>
    </row>
    <row r="32" spans="1:5" ht="15">
      <c r="A32" s="13" t="s">
        <v>41</v>
      </c>
      <c r="B32" s="47" t="s">
        <v>42</v>
      </c>
      <c r="C32" s="9" t="s">
        <v>39</v>
      </c>
      <c r="D32" s="15">
        <f>E32*$D$2*12</f>
        <v>60.90480000000001</v>
      </c>
      <c r="E32" s="48">
        <v>0.066</v>
      </c>
    </row>
    <row r="33" spans="1:5" ht="15">
      <c r="A33" s="10"/>
      <c r="B33" s="29" t="s">
        <v>23</v>
      </c>
      <c r="C33" s="29"/>
      <c r="D33" s="30">
        <f>D29+D31</f>
        <v>71.05560000000001</v>
      </c>
      <c r="E33" s="11">
        <v>0.077</v>
      </c>
    </row>
    <row r="34" spans="1:6" ht="5.25" customHeight="1">
      <c r="A34" s="3"/>
      <c r="B34" s="3"/>
      <c r="C34" s="3"/>
      <c r="D34" s="3"/>
      <c r="E34" s="3"/>
      <c r="F34" s="3"/>
    </row>
    <row r="35" spans="1:6" ht="4.5" customHeight="1">
      <c r="A35" s="49"/>
      <c r="B35" s="49"/>
      <c r="C35" s="49"/>
      <c r="D35" s="49"/>
      <c r="E35" s="49"/>
      <c r="F35" s="50"/>
    </row>
    <row r="36" spans="1:6" ht="105">
      <c r="A36" s="21" t="s">
        <v>24</v>
      </c>
      <c r="B36" s="21" t="s">
        <v>25</v>
      </c>
      <c r="C36" s="21" t="s">
        <v>26</v>
      </c>
      <c r="D36" s="21" t="s">
        <v>27</v>
      </c>
      <c r="E36" s="21" t="s">
        <v>43</v>
      </c>
      <c r="F36" s="21" t="s">
        <v>29</v>
      </c>
    </row>
    <row r="37" spans="1:6" ht="15">
      <c r="A37" s="21">
        <v>1</v>
      </c>
      <c r="B37" s="9" t="s">
        <v>30</v>
      </c>
      <c r="C37" s="21" t="s">
        <v>69</v>
      </c>
      <c r="D37" s="21">
        <f>E37*12*D2</f>
        <v>1659.9</v>
      </c>
      <c r="E37" s="51">
        <v>1.7987646293888166</v>
      </c>
      <c r="F37" s="37">
        <v>2</v>
      </c>
    </row>
    <row r="38" spans="1:6" ht="15">
      <c r="A38" s="52"/>
      <c r="B38" s="52" t="s">
        <v>32</v>
      </c>
      <c r="C38" s="52"/>
      <c r="D38" s="53">
        <f>SUM(D37:D37)</f>
        <v>1659.9</v>
      </c>
      <c r="E38" s="54">
        <f>SUM(E37:E37)</f>
        <v>1.7987646293888166</v>
      </c>
      <c r="F38" s="52"/>
    </row>
    <row r="39" ht="8.25" customHeight="1"/>
    <row r="40" ht="7.5" customHeight="1"/>
    <row r="41" spans="1:6" ht="18" customHeight="1">
      <c r="A41" s="3"/>
      <c r="B41" s="4" t="s">
        <v>111</v>
      </c>
      <c r="C41" s="5"/>
      <c r="D41" s="6">
        <v>51.9</v>
      </c>
      <c r="E41" s="7" t="s">
        <v>2</v>
      </c>
      <c r="F41" s="3"/>
    </row>
    <row r="42" spans="1:6" ht="6.75" customHeight="1">
      <c r="A42" s="3"/>
      <c r="B42" s="8"/>
      <c r="C42" s="3"/>
      <c r="D42" s="3"/>
      <c r="E42" s="3"/>
      <c r="F42" s="3"/>
    </row>
    <row r="43" spans="1:6" ht="28.5" customHeight="1">
      <c r="A43" s="112" t="s">
        <v>77</v>
      </c>
      <c r="B43" s="112"/>
      <c r="C43" s="112"/>
      <c r="D43" s="112"/>
      <c r="E43" s="112"/>
      <c r="F43" s="3"/>
    </row>
    <row r="44" spans="1:6" ht="10.5" customHeight="1">
      <c r="A44" s="4"/>
      <c r="B44" s="4"/>
      <c r="C44" s="4"/>
      <c r="D44" s="4"/>
      <c r="E44" s="4"/>
      <c r="F44" s="3"/>
    </row>
    <row r="45" spans="1:6" ht="85.5">
      <c r="A45" s="9"/>
      <c r="B45" s="10" t="s">
        <v>4</v>
      </c>
      <c r="C45" s="10" t="s">
        <v>5</v>
      </c>
      <c r="D45" s="10" t="s">
        <v>6</v>
      </c>
      <c r="E45" s="10" t="s">
        <v>7</v>
      </c>
      <c r="F45" s="3"/>
    </row>
    <row r="46" spans="1:7" ht="15">
      <c r="A46" s="114" t="s">
        <v>8</v>
      </c>
      <c r="B46" s="115"/>
      <c r="C46" s="116"/>
      <c r="D46" s="11">
        <f>SUM(D47:D48)</f>
        <v>296.0567364626448</v>
      </c>
      <c r="E46" s="11">
        <v>0.47536405983083624</v>
      </c>
      <c r="F46" s="56"/>
      <c r="G46" s="12"/>
    </row>
    <row r="47" spans="1:7" ht="15.75" customHeight="1">
      <c r="A47" s="13">
        <v>1</v>
      </c>
      <c r="B47" s="9" t="s">
        <v>9</v>
      </c>
      <c r="C47" s="14" t="s">
        <v>10</v>
      </c>
      <c r="D47" s="15">
        <f>E47*$D$41*12</f>
        <v>270.8661815760703</v>
      </c>
      <c r="E47" s="25">
        <v>0.4349167976494385</v>
      </c>
      <c r="F47" s="56"/>
      <c r="G47" s="12"/>
    </row>
    <row r="48" spans="1:7" ht="30">
      <c r="A48" s="13">
        <v>2</v>
      </c>
      <c r="B48" s="17" t="s">
        <v>11</v>
      </c>
      <c r="C48" s="17" t="s">
        <v>12</v>
      </c>
      <c r="D48" s="15">
        <f>E48*$D$41*12</f>
        <v>25.190554886574503</v>
      </c>
      <c r="E48" s="25">
        <v>0.04044726218139772</v>
      </c>
      <c r="F48" s="56"/>
      <c r="G48" s="12"/>
    </row>
    <row r="49" spans="1:7" ht="29.25" customHeight="1">
      <c r="A49" s="114" t="s">
        <v>13</v>
      </c>
      <c r="B49" s="117"/>
      <c r="C49" s="118"/>
      <c r="D49" s="18">
        <f>SUM(D50:D50)</f>
        <v>19.242702613496427</v>
      </c>
      <c r="E49" s="18">
        <v>0.03089708190991719</v>
      </c>
      <c r="F49" s="56"/>
      <c r="G49" s="12"/>
    </row>
    <row r="50" spans="1:6" ht="75.75" customHeight="1">
      <c r="A50" s="13">
        <v>3</v>
      </c>
      <c r="B50" s="17" t="s">
        <v>14</v>
      </c>
      <c r="C50" s="17" t="s">
        <v>15</v>
      </c>
      <c r="D50" s="15">
        <f>E50*$D$41*12</f>
        <v>19.242702613496427</v>
      </c>
      <c r="E50" s="15">
        <v>0.03089708190991719</v>
      </c>
      <c r="F50" s="56"/>
    </row>
    <row r="51" spans="1:9" ht="15">
      <c r="A51" s="111" t="s">
        <v>16</v>
      </c>
      <c r="B51" s="119"/>
      <c r="C51" s="119"/>
      <c r="D51" s="22">
        <f>SUM(D52:D53)</f>
        <v>822.8824213868135</v>
      </c>
      <c r="E51" s="22">
        <v>1.3212627189897455</v>
      </c>
      <c r="F51" s="56"/>
      <c r="G51" s="23"/>
      <c r="H51" s="23"/>
      <c r="I51" s="24"/>
    </row>
    <row r="52" spans="1:9" ht="76.5" customHeight="1">
      <c r="A52" s="13">
        <v>4</v>
      </c>
      <c r="B52" s="17" t="s">
        <v>17</v>
      </c>
      <c r="C52" s="17" t="s">
        <v>15</v>
      </c>
      <c r="D52" s="15">
        <f>E52*$D$41*12</f>
        <v>123.90948575621175</v>
      </c>
      <c r="E52" s="15">
        <v>0.19895550057195208</v>
      </c>
      <c r="F52" s="56"/>
      <c r="G52" s="23"/>
      <c r="H52" s="23"/>
      <c r="I52" s="24"/>
    </row>
    <row r="53" spans="1:9" ht="75">
      <c r="A53" s="13">
        <v>5</v>
      </c>
      <c r="B53" s="17" t="s">
        <v>18</v>
      </c>
      <c r="C53" s="17" t="s">
        <v>78</v>
      </c>
      <c r="D53" s="15">
        <f>E53*$D$41*12</f>
        <v>698.9729356306017</v>
      </c>
      <c r="E53" s="25">
        <v>1.1223072184177934</v>
      </c>
      <c r="F53" s="56"/>
      <c r="G53" s="27"/>
      <c r="H53" s="27"/>
      <c r="I53" s="27"/>
    </row>
    <row r="54" spans="1:9" ht="15">
      <c r="A54" s="111" t="s">
        <v>20</v>
      </c>
      <c r="B54" s="111"/>
      <c r="C54" s="111"/>
      <c r="D54" s="26">
        <f>SUM(D55)</f>
        <v>93.82677565681604</v>
      </c>
      <c r="E54" s="18">
        <v>0.15075314010407193</v>
      </c>
      <c r="F54" s="56"/>
      <c r="G54" s="27"/>
      <c r="H54" s="27"/>
      <c r="I54" s="27"/>
    </row>
    <row r="55" spans="1:6" ht="15">
      <c r="A55" s="13">
        <v>6</v>
      </c>
      <c r="B55" s="17" t="s">
        <v>21</v>
      </c>
      <c r="C55" s="17" t="s">
        <v>22</v>
      </c>
      <c r="D55" s="15">
        <f>E55*$D$41*12</f>
        <v>93.82677565681604</v>
      </c>
      <c r="E55" s="25">
        <v>0.150653140104072</v>
      </c>
      <c r="F55" s="56"/>
    </row>
    <row r="56" spans="1:6" ht="15">
      <c r="A56" s="10"/>
      <c r="B56" s="29" t="s">
        <v>23</v>
      </c>
      <c r="C56" s="29"/>
      <c r="D56" s="30">
        <f>D46+D49+D51+D54</f>
        <v>1232.008636119771</v>
      </c>
      <c r="E56" s="11">
        <v>1.9782770008345707</v>
      </c>
      <c r="F56" s="56"/>
    </row>
    <row r="57" spans="1:6" ht="15.75" customHeight="1">
      <c r="A57" s="31"/>
      <c r="B57" s="32"/>
      <c r="C57" s="33"/>
      <c r="D57" s="34"/>
      <c r="E57" s="35"/>
      <c r="F57" s="3"/>
    </row>
    <row r="58" spans="1:6" ht="105">
      <c r="A58" s="21" t="s">
        <v>24</v>
      </c>
      <c r="B58" s="21" t="s">
        <v>25</v>
      </c>
      <c r="C58" s="21" t="s">
        <v>26</v>
      </c>
      <c r="D58" s="21" t="s">
        <v>27</v>
      </c>
      <c r="E58" s="21" t="s">
        <v>28</v>
      </c>
      <c r="F58" s="21" t="s">
        <v>29</v>
      </c>
    </row>
    <row r="59" spans="1:6" ht="15">
      <c r="A59" s="21">
        <v>1</v>
      </c>
      <c r="B59" s="9" t="s">
        <v>30</v>
      </c>
      <c r="C59" s="21" t="s">
        <v>31</v>
      </c>
      <c r="D59" s="21">
        <f>E59*12*D41</f>
        <v>1106.6</v>
      </c>
      <c r="E59" s="36">
        <v>1.7768143866409762</v>
      </c>
      <c r="F59" s="37">
        <v>2</v>
      </c>
    </row>
    <row r="60" spans="1:6" ht="15">
      <c r="A60" s="21"/>
      <c r="B60" s="38" t="s">
        <v>32</v>
      </c>
      <c r="C60" s="20"/>
      <c r="D60" s="39">
        <f>SUM(D59:D59)</f>
        <v>1106.6</v>
      </c>
      <c r="E60" s="40">
        <f>SUM(E59:E59)</f>
        <v>1.7768143866409762</v>
      </c>
      <c r="F60" s="41"/>
    </row>
    <row r="61" spans="1:6" ht="12" customHeight="1">
      <c r="A61" s="31"/>
      <c r="B61" s="32"/>
      <c r="C61" s="42"/>
      <c r="D61" s="42"/>
      <c r="E61" s="42"/>
      <c r="F61" s="42"/>
    </row>
    <row r="62" spans="1:6" ht="29.25">
      <c r="A62" s="31"/>
      <c r="B62" s="32" t="s">
        <v>33</v>
      </c>
      <c r="C62" s="43">
        <f>D56+D60</f>
        <v>2338.608636119771</v>
      </c>
      <c r="D62" s="43"/>
      <c r="E62" s="43"/>
      <c r="F62" s="42"/>
    </row>
    <row r="63" spans="1:6" ht="15">
      <c r="A63" s="31"/>
      <c r="B63" s="32" t="s">
        <v>34</v>
      </c>
      <c r="C63" s="44">
        <f>E56+E60</f>
        <v>3.755091387475547</v>
      </c>
      <c r="D63" s="42"/>
      <c r="E63" s="42"/>
      <c r="F63" s="42"/>
    </row>
    <row r="64" spans="1:6" ht="12.75" customHeight="1">
      <c r="A64" s="31"/>
      <c r="B64" s="32"/>
      <c r="C64" s="44"/>
      <c r="D64" s="42"/>
      <c r="E64" s="42"/>
      <c r="F64" s="42"/>
    </row>
    <row r="65" spans="1:6" ht="33" customHeight="1">
      <c r="A65" s="112" t="s">
        <v>79</v>
      </c>
      <c r="B65" s="112"/>
      <c r="C65" s="112"/>
      <c r="D65" s="112"/>
      <c r="E65" s="112"/>
      <c r="F65" s="112"/>
    </row>
    <row r="66" spans="1:6" ht="8.25" customHeight="1">
      <c r="A66" s="4"/>
      <c r="B66" s="4"/>
      <c r="C66" s="4"/>
      <c r="D66" s="3"/>
      <c r="E66" s="3"/>
      <c r="F66" s="3"/>
    </row>
    <row r="67" spans="1:6" ht="85.5">
      <c r="A67" s="9"/>
      <c r="B67" s="10" t="s">
        <v>4</v>
      </c>
      <c r="C67" s="10" t="s">
        <v>5</v>
      </c>
      <c r="D67" s="10" t="s">
        <v>6</v>
      </c>
      <c r="E67" s="10" t="s">
        <v>7</v>
      </c>
      <c r="F67" s="3"/>
    </row>
    <row r="68" spans="1:5" ht="30" customHeight="1">
      <c r="A68" s="113" t="s">
        <v>36</v>
      </c>
      <c r="B68" s="113"/>
      <c r="C68" s="113"/>
      <c r="D68" s="11">
        <f>D69</f>
        <v>6.850800000000001</v>
      </c>
      <c r="E68" s="11">
        <v>0.011000000000000001</v>
      </c>
    </row>
    <row r="69" spans="1:5" ht="30">
      <c r="A69" s="13" t="s">
        <v>37</v>
      </c>
      <c r="B69" s="45" t="s">
        <v>38</v>
      </c>
      <c r="C69" s="45" t="s">
        <v>39</v>
      </c>
      <c r="D69" s="15">
        <f>E69*$D$41*12</f>
        <v>6.850800000000001</v>
      </c>
      <c r="E69" s="46">
        <v>0.011000000000000001</v>
      </c>
    </row>
    <row r="70" spans="1:5" ht="30" customHeight="1">
      <c r="A70" s="113" t="s">
        <v>40</v>
      </c>
      <c r="B70" s="113"/>
      <c r="C70" s="113"/>
      <c r="D70" s="11">
        <f>D71</f>
        <v>41.104800000000004</v>
      </c>
      <c r="E70" s="11">
        <v>0.066</v>
      </c>
    </row>
    <row r="71" spans="1:5" ht="15">
      <c r="A71" s="13" t="s">
        <v>41</v>
      </c>
      <c r="B71" s="47" t="s">
        <v>42</v>
      </c>
      <c r="C71" s="9" t="s">
        <v>39</v>
      </c>
      <c r="D71" s="15">
        <f>E71*$D$41*12</f>
        <v>41.104800000000004</v>
      </c>
      <c r="E71" s="48">
        <v>0.066</v>
      </c>
    </row>
    <row r="72" spans="1:5" ht="15">
      <c r="A72" s="10"/>
      <c r="B72" s="29" t="s">
        <v>23</v>
      </c>
      <c r="C72" s="29"/>
      <c r="D72" s="30">
        <f>D68+D70</f>
        <v>47.955600000000004</v>
      </c>
      <c r="E72" s="11">
        <v>0.077</v>
      </c>
    </row>
    <row r="73" spans="1:6" ht="6.75" customHeight="1">
      <c r="A73" s="3"/>
      <c r="B73" s="3"/>
      <c r="C73" s="3"/>
      <c r="D73" s="3"/>
      <c r="E73" s="3"/>
      <c r="F73" s="3"/>
    </row>
    <row r="74" spans="1:6" ht="5.25" customHeight="1">
      <c r="A74" s="49"/>
      <c r="B74" s="49"/>
      <c r="C74" s="49"/>
      <c r="D74" s="49"/>
      <c r="E74" s="49"/>
      <c r="F74" s="50"/>
    </row>
    <row r="75" spans="1:6" ht="105">
      <c r="A75" s="21" t="s">
        <v>24</v>
      </c>
      <c r="B75" s="21" t="s">
        <v>25</v>
      </c>
      <c r="C75" s="21" t="s">
        <v>26</v>
      </c>
      <c r="D75" s="21" t="s">
        <v>27</v>
      </c>
      <c r="E75" s="21" t="s">
        <v>43</v>
      </c>
      <c r="F75" s="21" t="s">
        <v>29</v>
      </c>
    </row>
    <row r="76" spans="1:6" ht="15">
      <c r="A76" s="21">
        <v>1</v>
      </c>
      <c r="B76" s="9" t="s">
        <v>30</v>
      </c>
      <c r="C76" s="21" t="s">
        <v>31</v>
      </c>
      <c r="D76" s="21">
        <f>E76*12*D41</f>
        <v>1106.6</v>
      </c>
      <c r="E76" s="36">
        <v>1.7768143866409762</v>
      </c>
      <c r="F76" s="37">
        <v>2</v>
      </c>
    </row>
    <row r="77" spans="1:6" ht="15">
      <c r="A77" s="52"/>
      <c r="B77" s="52" t="s">
        <v>32</v>
      </c>
      <c r="C77" s="52"/>
      <c r="D77" s="53">
        <f>SUM(D76:D76)</f>
        <v>1106.6</v>
      </c>
      <c r="E77" s="54">
        <f>SUM(E76:E76)</f>
        <v>1.7768143866409762</v>
      </c>
      <c r="F77" s="52"/>
    </row>
    <row r="78" ht="6.75" customHeight="1"/>
    <row r="79" ht="16.5" customHeight="1"/>
    <row r="80" spans="2:3" ht="43.5">
      <c r="B80" s="32" t="s">
        <v>112</v>
      </c>
      <c r="C80" s="55">
        <f>C23+C62</f>
        <v>5630.943586012434</v>
      </c>
    </row>
  </sheetData>
  <mergeCells count="16">
    <mergeCell ref="A4:E4"/>
    <mergeCell ref="A7:C7"/>
    <mergeCell ref="A10:C10"/>
    <mergeCell ref="A12:C12"/>
    <mergeCell ref="A15:C15"/>
    <mergeCell ref="A26:F26"/>
    <mergeCell ref="A29:C29"/>
    <mergeCell ref="A31:C31"/>
    <mergeCell ref="A43:E43"/>
    <mergeCell ref="A46:C46"/>
    <mergeCell ref="A49:C49"/>
    <mergeCell ref="A51:C51"/>
    <mergeCell ref="A54:C54"/>
    <mergeCell ref="A65:F65"/>
    <mergeCell ref="A68:C68"/>
    <mergeCell ref="A70:C70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42"/>
  <sheetViews>
    <sheetView zoomScale="75" zoomScaleNormal="75" workbookViewId="0" topLeftCell="A25">
      <selection activeCell="A31" sqref="A31:C31"/>
    </sheetView>
  </sheetViews>
  <sheetFormatPr defaultColWidth="9.00390625" defaultRowHeight="12.75"/>
  <cols>
    <col min="1" max="1" width="3.375" style="1" customWidth="1"/>
    <col min="2" max="2" width="40.875" style="1" customWidth="1"/>
    <col min="3" max="3" width="17.375" style="1" customWidth="1"/>
    <col min="4" max="4" width="11.25390625" style="1" customWidth="1"/>
    <col min="5" max="5" width="12.25390625" style="1" customWidth="1"/>
    <col min="6" max="6" width="8.625" style="1" customWidth="1"/>
    <col min="7" max="16384" width="9.125" style="1" customWidth="1"/>
  </cols>
  <sheetData>
    <row r="1" ht="15">
      <c r="B1" s="2" t="s">
        <v>113</v>
      </c>
    </row>
    <row r="2" spans="1:6" ht="24" customHeight="1">
      <c r="A2" s="3"/>
      <c r="B2" s="4" t="s">
        <v>114</v>
      </c>
      <c r="C2" s="5"/>
      <c r="D2" s="6">
        <v>46.4</v>
      </c>
      <c r="E2" s="7" t="s">
        <v>2</v>
      </c>
      <c r="F2" s="3"/>
    </row>
    <row r="3" spans="1:6" ht="15">
      <c r="A3" s="3"/>
      <c r="B3" s="8"/>
      <c r="C3" s="3"/>
      <c r="D3" s="3"/>
      <c r="E3" s="3"/>
      <c r="F3" s="3"/>
    </row>
    <row r="4" spans="1:6" ht="40.5" customHeight="1">
      <c r="A4" s="112" t="s">
        <v>77</v>
      </c>
      <c r="B4" s="112"/>
      <c r="C4" s="112"/>
      <c r="D4" s="112"/>
      <c r="E4" s="112"/>
      <c r="F4" s="3"/>
    </row>
    <row r="5" spans="1:6" ht="15">
      <c r="A5" s="4"/>
      <c r="B5" s="4"/>
      <c r="C5" s="4"/>
      <c r="D5" s="4"/>
      <c r="E5" s="4"/>
      <c r="F5" s="3"/>
    </row>
    <row r="6" spans="1:6" ht="85.5">
      <c r="A6" s="9"/>
      <c r="B6" s="10" t="s">
        <v>4</v>
      </c>
      <c r="C6" s="10" t="s">
        <v>5</v>
      </c>
      <c r="D6" s="10" t="s">
        <v>6</v>
      </c>
      <c r="E6" s="10" t="s">
        <v>7</v>
      </c>
      <c r="F6" s="3"/>
    </row>
    <row r="7" spans="1:7" ht="15">
      <c r="A7" s="114" t="s">
        <v>8</v>
      </c>
      <c r="B7" s="115"/>
      <c r="C7" s="116"/>
      <c r="D7" s="11">
        <f>SUM(D8:D9)</f>
        <v>296.05673646264466</v>
      </c>
      <c r="E7" s="11">
        <v>0.5317110927849221</v>
      </c>
      <c r="F7" s="56"/>
      <c r="G7" s="12"/>
    </row>
    <row r="8" spans="1:7" ht="15.75" customHeight="1">
      <c r="A8" s="13">
        <v>1</v>
      </c>
      <c r="B8" s="9" t="s">
        <v>9</v>
      </c>
      <c r="C8" s="14" t="s">
        <v>10</v>
      </c>
      <c r="D8" s="15">
        <f>E8*$D$2*12</f>
        <v>270.8661815760701</v>
      </c>
      <c r="E8" s="25">
        <v>0.48646943530185005</v>
      </c>
      <c r="F8" s="56"/>
      <c r="G8" s="12"/>
    </row>
    <row r="9" spans="1:7" ht="30">
      <c r="A9" s="13">
        <v>2</v>
      </c>
      <c r="B9" s="17" t="s">
        <v>11</v>
      </c>
      <c r="C9" s="17" t="s">
        <v>12</v>
      </c>
      <c r="D9" s="15">
        <f>E9*$D$2*12</f>
        <v>25.190554886574525</v>
      </c>
      <c r="E9" s="25">
        <v>0.04524165748307206</v>
      </c>
      <c r="F9" s="56"/>
      <c r="G9" s="12"/>
    </row>
    <row r="10" spans="1:7" ht="29.25" customHeight="1">
      <c r="A10" s="114" t="s">
        <v>13</v>
      </c>
      <c r="B10" s="117"/>
      <c r="C10" s="118"/>
      <c r="D10" s="18">
        <f>SUM(D11:D11)</f>
        <v>19.242702613496444</v>
      </c>
      <c r="E10" s="18">
        <v>0.03455945153286</v>
      </c>
      <c r="F10" s="56"/>
      <c r="G10" s="12"/>
    </row>
    <row r="11" spans="1:6" ht="75" customHeight="1">
      <c r="A11" s="13">
        <v>3</v>
      </c>
      <c r="B11" s="17" t="s">
        <v>14</v>
      </c>
      <c r="C11" s="17" t="s">
        <v>15</v>
      </c>
      <c r="D11" s="15">
        <f>E11*12*$D$2</f>
        <v>19.242702613496444</v>
      </c>
      <c r="E11" s="15">
        <v>0.03455945153286</v>
      </c>
      <c r="F11" s="56"/>
    </row>
    <row r="12" spans="1:9" ht="15">
      <c r="A12" s="111" t="s">
        <v>16</v>
      </c>
      <c r="B12" s="119"/>
      <c r="C12" s="119"/>
      <c r="D12" s="22">
        <f>SUM(D13:D14)</f>
        <v>735.6790819334902</v>
      </c>
      <c r="E12" s="22">
        <v>1.3212627189897455</v>
      </c>
      <c r="F12" s="56"/>
      <c r="G12" s="23"/>
      <c r="H12" s="23"/>
      <c r="I12" s="24"/>
    </row>
    <row r="13" spans="1:9" ht="78.75" customHeight="1">
      <c r="A13" s="13">
        <v>4</v>
      </c>
      <c r="B13" s="17" t="s">
        <v>17</v>
      </c>
      <c r="C13" s="17" t="s">
        <v>15</v>
      </c>
      <c r="D13" s="15">
        <f>E13*12*$D$2</f>
        <v>110.7784227184629</v>
      </c>
      <c r="E13" s="15">
        <v>0.19895550057195208</v>
      </c>
      <c r="F13" s="56"/>
      <c r="G13" s="23"/>
      <c r="H13" s="23"/>
      <c r="I13" s="24"/>
    </row>
    <row r="14" spans="1:9" ht="75">
      <c r="A14" s="13">
        <v>5</v>
      </c>
      <c r="B14" s="17" t="s">
        <v>18</v>
      </c>
      <c r="C14" s="17" t="s">
        <v>78</v>
      </c>
      <c r="D14" s="15">
        <f>E14*12*$D$2</f>
        <v>624.9006592150273</v>
      </c>
      <c r="E14" s="25">
        <v>1.1223072184177934</v>
      </c>
      <c r="F14" s="56"/>
      <c r="G14" s="27"/>
      <c r="H14" s="27"/>
      <c r="I14" s="27"/>
    </row>
    <row r="15" spans="1:9" ht="15">
      <c r="A15" s="111" t="s">
        <v>20</v>
      </c>
      <c r="B15" s="111"/>
      <c r="C15" s="111"/>
      <c r="D15" s="26">
        <f>SUM(D16)</f>
        <v>92.97170448010243</v>
      </c>
      <c r="E15" s="18">
        <v>0.1669750439657012</v>
      </c>
      <c r="F15" s="56"/>
      <c r="G15" s="27"/>
      <c r="H15" s="27"/>
      <c r="I15" s="27"/>
    </row>
    <row r="16" spans="1:6" ht="15">
      <c r="A16" s="13">
        <v>6</v>
      </c>
      <c r="B16" s="17" t="s">
        <v>21</v>
      </c>
      <c r="C16" s="17" t="s">
        <v>22</v>
      </c>
      <c r="D16" s="15">
        <f>E16*12*$D$2</f>
        <v>92.97170448010243</v>
      </c>
      <c r="E16" s="25">
        <v>0.1669750439657012</v>
      </c>
      <c r="F16" s="56"/>
    </row>
    <row r="17" spans="1:6" ht="15">
      <c r="A17" s="10"/>
      <c r="B17" s="29" t="s">
        <v>23</v>
      </c>
      <c r="C17" s="29"/>
      <c r="D17" s="30">
        <f>D7+D10+D12+D15</f>
        <v>1143.9502254897338</v>
      </c>
      <c r="E17" s="11">
        <v>2.054508307273229</v>
      </c>
      <c r="F17" s="56"/>
    </row>
    <row r="18" spans="1:6" ht="15">
      <c r="A18" s="31"/>
      <c r="B18" s="32"/>
      <c r="C18" s="33"/>
      <c r="D18" s="34"/>
      <c r="E18" s="35"/>
      <c r="F18" s="3"/>
    </row>
    <row r="19" spans="1:6" ht="105">
      <c r="A19" s="21" t="s">
        <v>24</v>
      </c>
      <c r="B19" s="21" t="s">
        <v>25</v>
      </c>
      <c r="C19" s="21" t="s">
        <v>26</v>
      </c>
      <c r="D19" s="21" t="s">
        <v>27</v>
      </c>
      <c r="E19" s="21" t="s">
        <v>28</v>
      </c>
      <c r="F19" s="21" t="s">
        <v>29</v>
      </c>
    </row>
    <row r="20" spans="1:6" ht="15">
      <c r="A20" s="21">
        <v>1</v>
      </c>
      <c r="B20" s="9" t="s">
        <v>30</v>
      </c>
      <c r="C20" s="21" t="s">
        <v>31</v>
      </c>
      <c r="D20" s="21">
        <f>E20*12*D2</f>
        <v>1106.6000000000001</v>
      </c>
      <c r="E20" s="36">
        <v>1.9874281609195403</v>
      </c>
      <c r="F20" s="37">
        <v>2</v>
      </c>
    </row>
    <row r="21" spans="1:6" ht="15">
      <c r="A21" s="21"/>
      <c r="B21" s="38" t="s">
        <v>32</v>
      </c>
      <c r="C21" s="20"/>
      <c r="D21" s="39">
        <f>SUM(D20:D20)</f>
        <v>1106.6000000000001</v>
      </c>
      <c r="E21" s="40">
        <f>SUM(E20:E20)</f>
        <v>1.9874281609195403</v>
      </c>
      <c r="F21" s="41"/>
    </row>
    <row r="22" spans="1:6" ht="15">
      <c r="A22" s="31"/>
      <c r="B22" s="32"/>
      <c r="C22" s="42"/>
      <c r="D22" s="42"/>
      <c r="E22" s="42"/>
      <c r="F22" s="42"/>
    </row>
    <row r="23" spans="1:6" ht="29.25">
      <c r="A23" s="31"/>
      <c r="B23" s="32" t="s">
        <v>33</v>
      </c>
      <c r="C23" s="43">
        <f>D17+D21</f>
        <v>2250.5502254897337</v>
      </c>
      <c r="D23" s="43"/>
      <c r="E23" s="43"/>
      <c r="F23" s="42"/>
    </row>
    <row r="24" spans="1:6" ht="15">
      <c r="A24" s="31"/>
      <c r="B24" s="32" t="s">
        <v>34</v>
      </c>
      <c r="C24" s="44">
        <f>E17+E21</f>
        <v>4.04193646819277</v>
      </c>
      <c r="D24" s="42"/>
      <c r="E24" s="42"/>
      <c r="F24" s="42"/>
    </row>
    <row r="25" spans="1:6" ht="15.75" customHeight="1">
      <c r="A25" s="31"/>
      <c r="B25" s="32"/>
      <c r="C25" s="44"/>
      <c r="D25" s="42"/>
      <c r="E25" s="42"/>
      <c r="F25" s="42"/>
    </row>
    <row r="26" spans="1:6" ht="33" customHeight="1">
      <c r="A26" s="112" t="s">
        <v>79</v>
      </c>
      <c r="B26" s="112"/>
      <c r="C26" s="112"/>
      <c r="D26" s="112"/>
      <c r="E26" s="112"/>
      <c r="F26" s="112"/>
    </row>
    <row r="27" spans="1:6" ht="15">
      <c r="A27" s="4"/>
      <c r="B27" s="4"/>
      <c r="C27" s="4"/>
      <c r="D27" s="3"/>
      <c r="E27" s="3"/>
      <c r="F27" s="3"/>
    </row>
    <row r="28" spans="1:6" ht="85.5">
      <c r="A28" s="9"/>
      <c r="B28" s="10" t="s">
        <v>4</v>
      </c>
      <c r="C28" s="10" t="s">
        <v>5</v>
      </c>
      <c r="D28" s="10" t="s">
        <v>6</v>
      </c>
      <c r="E28" s="10" t="s">
        <v>7</v>
      </c>
      <c r="F28" s="3"/>
    </row>
    <row r="29" spans="1:5" ht="30" customHeight="1">
      <c r="A29" s="113" t="s">
        <v>36</v>
      </c>
      <c r="B29" s="113"/>
      <c r="C29" s="113"/>
      <c r="D29" s="11">
        <f>D30</f>
        <v>6.1248000000000005</v>
      </c>
      <c r="E29" s="11">
        <v>0.011000000000000001</v>
      </c>
    </row>
    <row r="30" spans="1:5" ht="30">
      <c r="A30" s="13" t="s">
        <v>37</v>
      </c>
      <c r="B30" s="45" t="s">
        <v>38</v>
      </c>
      <c r="C30" s="45" t="s">
        <v>39</v>
      </c>
      <c r="D30" s="15">
        <f>E30*12*$D$2</f>
        <v>6.1248000000000005</v>
      </c>
      <c r="E30" s="46">
        <v>0.011000000000000001</v>
      </c>
    </row>
    <row r="31" spans="1:5" ht="30" customHeight="1">
      <c r="A31" s="113" t="s">
        <v>40</v>
      </c>
      <c r="B31" s="113"/>
      <c r="C31" s="113"/>
      <c r="D31" s="11">
        <f>D32</f>
        <v>36.7488</v>
      </c>
      <c r="E31" s="11">
        <v>0.066</v>
      </c>
    </row>
    <row r="32" spans="1:5" ht="15">
      <c r="A32" s="13" t="s">
        <v>41</v>
      </c>
      <c r="B32" s="47" t="s">
        <v>42</v>
      </c>
      <c r="C32" s="9" t="s">
        <v>39</v>
      </c>
      <c r="D32" s="15">
        <f>E32*$D$2*12</f>
        <v>36.7488</v>
      </c>
      <c r="E32" s="48">
        <v>0.066</v>
      </c>
    </row>
    <row r="33" spans="1:5" ht="15">
      <c r="A33" s="10"/>
      <c r="B33" s="29" t="s">
        <v>23</v>
      </c>
      <c r="C33" s="29"/>
      <c r="D33" s="30">
        <f>D29+D31</f>
        <v>42.8736</v>
      </c>
      <c r="E33" s="11">
        <v>0.077</v>
      </c>
    </row>
    <row r="34" spans="1:6" ht="15">
      <c r="A34" s="3"/>
      <c r="B34" s="3"/>
      <c r="C34" s="3"/>
      <c r="D34" s="3"/>
      <c r="E34" s="3"/>
      <c r="F34" s="3"/>
    </row>
    <row r="35" spans="1:6" ht="15">
      <c r="A35" s="49"/>
      <c r="B35" s="49"/>
      <c r="C35" s="49"/>
      <c r="D35" s="49"/>
      <c r="E35" s="49"/>
      <c r="F35" s="50"/>
    </row>
    <row r="36" spans="1:6" ht="105">
      <c r="A36" s="21" t="s">
        <v>24</v>
      </c>
      <c r="B36" s="21" t="s">
        <v>25</v>
      </c>
      <c r="C36" s="21" t="s">
        <v>26</v>
      </c>
      <c r="D36" s="21" t="s">
        <v>27</v>
      </c>
      <c r="E36" s="21" t="s">
        <v>43</v>
      </c>
      <c r="F36" s="21" t="s">
        <v>29</v>
      </c>
    </row>
    <row r="37" spans="1:6" ht="15">
      <c r="A37" s="21">
        <v>1</v>
      </c>
      <c r="B37" s="9" t="s">
        <v>30</v>
      </c>
      <c r="C37" s="21" t="s">
        <v>31</v>
      </c>
      <c r="D37" s="21">
        <f>E37*12*D2</f>
        <v>1106.6000000000001</v>
      </c>
      <c r="E37" s="51">
        <v>1.9874281609195403</v>
      </c>
      <c r="F37" s="37">
        <v>2</v>
      </c>
    </row>
    <row r="38" spans="1:6" ht="15">
      <c r="A38" s="52"/>
      <c r="B38" s="52" t="s">
        <v>32</v>
      </c>
      <c r="C38" s="52"/>
      <c r="D38" s="53">
        <f>SUM(D37:D37)</f>
        <v>1106.6000000000001</v>
      </c>
      <c r="E38" s="54">
        <f>SUM(E37:E37)</f>
        <v>1.9874281609195403</v>
      </c>
      <c r="F38" s="52"/>
    </row>
    <row r="42" spans="2:3" ht="43.5">
      <c r="B42" s="32" t="s">
        <v>115</v>
      </c>
      <c r="C42" s="55">
        <f>C23</f>
        <v>2250.5502254897337</v>
      </c>
    </row>
  </sheetData>
  <mergeCells count="8">
    <mergeCell ref="A4:E4"/>
    <mergeCell ref="A7:C7"/>
    <mergeCell ref="A10:C10"/>
    <mergeCell ref="A12:C12"/>
    <mergeCell ref="A15:C15"/>
    <mergeCell ref="A26:F26"/>
    <mergeCell ref="A29:C29"/>
    <mergeCell ref="A31:C31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42"/>
  <sheetViews>
    <sheetView zoomScale="75" zoomScaleNormal="75" workbookViewId="0" topLeftCell="A22">
      <selection activeCell="C42" sqref="C42"/>
    </sheetView>
  </sheetViews>
  <sheetFormatPr defaultColWidth="9.00390625" defaultRowHeight="12.75"/>
  <cols>
    <col min="1" max="1" width="3.375" style="1" customWidth="1"/>
    <col min="2" max="2" width="40.875" style="1" customWidth="1"/>
    <col min="3" max="3" width="17.375" style="1" customWidth="1"/>
    <col min="4" max="4" width="11.25390625" style="1" customWidth="1"/>
    <col min="5" max="5" width="12.375" style="1" customWidth="1"/>
    <col min="6" max="6" width="8.625" style="1" customWidth="1"/>
    <col min="7" max="16384" width="9.125" style="1" customWidth="1"/>
  </cols>
  <sheetData>
    <row r="1" ht="15">
      <c r="B1" s="2" t="s">
        <v>116</v>
      </c>
    </row>
    <row r="2" spans="1:6" ht="24" customHeight="1">
      <c r="A2" s="3"/>
      <c r="B2" s="4" t="s">
        <v>117</v>
      </c>
      <c r="C2" s="5"/>
      <c r="D2" s="6">
        <v>46.3</v>
      </c>
      <c r="E2" s="7" t="s">
        <v>2</v>
      </c>
      <c r="F2" s="3"/>
    </row>
    <row r="3" spans="1:6" ht="15">
      <c r="A3" s="3"/>
      <c r="B3" s="8"/>
      <c r="C3" s="3"/>
      <c r="D3" s="3"/>
      <c r="E3" s="3"/>
      <c r="F3" s="3"/>
    </row>
    <row r="4" spans="1:6" ht="40.5" customHeight="1">
      <c r="A4" s="112" t="s">
        <v>77</v>
      </c>
      <c r="B4" s="112"/>
      <c r="C4" s="112"/>
      <c r="D4" s="112"/>
      <c r="E4" s="112"/>
      <c r="F4" s="3"/>
    </row>
    <row r="5" spans="1:6" ht="15">
      <c r="A5" s="4"/>
      <c r="B5" s="4"/>
      <c r="C5" s="4"/>
      <c r="D5" s="4"/>
      <c r="E5" s="4"/>
      <c r="F5" s="3"/>
    </row>
    <row r="6" spans="1:6" ht="85.5">
      <c r="A6" s="9"/>
      <c r="B6" s="10" t="s">
        <v>4</v>
      </c>
      <c r="C6" s="10" t="s">
        <v>5</v>
      </c>
      <c r="D6" s="10" t="s">
        <v>6</v>
      </c>
      <c r="E6" s="10" t="s">
        <v>7</v>
      </c>
      <c r="F6" s="3"/>
    </row>
    <row r="7" spans="1:7" ht="15">
      <c r="A7" s="114" t="s">
        <v>8</v>
      </c>
      <c r="B7" s="115"/>
      <c r="C7" s="116"/>
      <c r="D7" s="11">
        <f>SUM(D8:D9)</f>
        <v>296.0567364626449</v>
      </c>
      <c r="E7" s="11">
        <v>0.5328594968730109</v>
      </c>
      <c r="F7" s="56"/>
      <c r="G7" s="12"/>
    </row>
    <row r="8" spans="1:7" ht="15.75" customHeight="1">
      <c r="A8" s="13">
        <v>1</v>
      </c>
      <c r="B8" s="9" t="s">
        <v>9</v>
      </c>
      <c r="C8" s="14" t="s">
        <v>10</v>
      </c>
      <c r="D8" s="15">
        <f>E8*$D$2*12</f>
        <v>270.86618157607035</v>
      </c>
      <c r="E8" s="25">
        <v>0.48752012522690846</v>
      </c>
      <c r="F8" s="56"/>
      <c r="G8" s="12"/>
    </row>
    <row r="9" spans="1:7" ht="30">
      <c r="A9" s="13">
        <v>2</v>
      </c>
      <c r="B9" s="17" t="s">
        <v>11</v>
      </c>
      <c r="C9" s="17" t="s">
        <v>12</v>
      </c>
      <c r="D9" s="15">
        <f>E9*$D$2*12</f>
        <v>25.190554886574546</v>
      </c>
      <c r="E9" s="25">
        <v>0.045339371646102494</v>
      </c>
      <c r="F9" s="56"/>
      <c r="G9" s="12"/>
    </row>
    <row r="10" spans="1:7" ht="29.25" customHeight="1">
      <c r="A10" s="114" t="s">
        <v>13</v>
      </c>
      <c r="B10" s="117"/>
      <c r="C10" s="118"/>
      <c r="D10" s="18">
        <f>SUM(D11:D11)</f>
        <v>19.242702613496455</v>
      </c>
      <c r="E10" s="18">
        <v>0.03463409397677548</v>
      </c>
      <c r="F10" s="56"/>
      <c r="G10" s="12"/>
    </row>
    <row r="11" spans="1:6" ht="75" customHeight="1">
      <c r="A11" s="13">
        <v>3</v>
      </c>
      <c r="B11" s="17" t="s">
        <v>14</v>
      </c>
      <c r="C11" s="17" t="s">
        <v>15</v>
      </c>
      <c r="D11" s="15">
        <f>E11*12*$D$2</f>
        <v>19.242702613496455</v>
      </c>
      <c r="E11" s="15">
        <v>0.03463409397677548</v>
      </c>
      <c r="F11" s="56"/>
    </row>
    <row r="12" spans="1:9" ht="15">
      <c r="A12" s="111" t="s">
        <v>16</v>
      </c>
      <c r="B12" s="119"/>
      <c r="C12" s="119"/>
      <c r="D12" s="22">
        <f>SUM(D13:D14)</f>
        <v>734.0935666707018</v>
      </c>
      <c r="E12" s="22">
        <v>1.3212627189897441</v>
      </c>
      <c r="F12" s="56"/>
      <c r="G12" s="23"/>
      <c r="H12" s="23"/>
      <c r="I12" s="24"/>
    </row>
    <row r="13" spans="1:9" ht="76.5" customHeight="1">
      <c r="A13" s="13">
        <v>4</v>
      </c>
      <c r="B13" s="17" t="s">
        <v>17</v>
      </c>
      <c r="C13" s="17" t="s">
        <v>15</v>
      </c>
      <c r="D13" s="15">
        <f>E13*12*$D$2</f>
        <v>110.53967611777657</v>
      </c>
      <c r="E13" s="15">
        <v>0.19895550057195208</v>
      </c>
      <c r="F13" s="56"/>
      <c r="G13" s="23"/>
      <c r="H13" s="23"/>
      <c r="I13" s="24"/>
    </row>
    <row r="14" spans="1:9" ht="75">
      <c r="A14" s="13">
        <v>5</v>
      </c>
      <c r="B14" s="17" t="s">
        <v>18</v>
      </c>
      <c r="C14" s="17" t="s">
        <v>78</v>
      </c>
      <c r="D14" s="15">
        <f>E14*12*$D$2</f>
        <v>623.5538905529252</v>
      </c>
      <c r="E14" s="25">
        <v>1.122307218417792</v>
      </c>
      <c r="F14" s="56"/>
      <c r="G14" s="27"/>
      <c r="H14" s="27"/>
      <c r="I14" s="27"/>
    </row>
    <row r="15" spans="1:9" ht="15">
      <c r="A15" s="111" t="s">
        <v>20</v>
      </c>
      <c r="B15" s="111"/>
      <c r="C15" s="111"/>
      <c r="D15" s="26">
        <f>SUM(D16)</f>
        <v>92.39942536779817</v>
      </c>
      <c r="E15" s="18">
        <v>0.1673056612091403</v>
      </c>
      <c r="F15" s="56"/>
      <c r="G15" s="27"/>
      <c r="H15" s="27"/>
      <c r="I15" s="27"/>
    </row>
    <row r="16" spans="1:6" ht="15">
      <c r="A16" s="13">
        <v>6</v>
      </c>
      <c r="B16" s="17" t="s">
        <v>21</v>
      </c>
      <c r="C16" s="17" t="s">
        <v>22</v>
      </c>
      <c r="D16" s="15">
        <f>E16*12*$D$2</f>
        <v>92.39942536779817</v>
      </c>
      <c r="E16" s="25">
        <v>0.16630566120914</v>
      </c>
      <c r="F16" s="56"/>
    </row>
    <row r="17" spans="1:6" ht="15">
      <c r="A17" s="10"/>
      <c r="B17" s="29" t="s">
        <v>23</v>
      </c>
      <c r="C17" s="29"/>
      <c r="D17" s="30">
        <f>D7+D10+D12+D15</f>
        <v>1141.7924311146412</v>
      </c>
      <c r="E17" s="11">
        <v>2.056061971048671</v>
      </c>
      <c r="F17" s="56"/>
    </row>
    <row r="18" spans="1:6" ht="15">
      <c r="A18" s="31"/>
      <c r="B18" s="32"/>
      <c r="C18" s="33"/>
      <c r="D18" s="34"/>
      <c r="E18" s="35"/>
      <c r="F18" s="3"/>
    </row>
    <row r="19" spans="1:6" ht="105">
      <c r="A19" s="21" t="s">
        <v>24</v>
      </c>
      <c r="B19" s="21" t="s">
        <v>25</v>
      </c>
      <c r="C19" s="21" t="s">
        <v>26</v>
      </c>
      <c r="D19" s="21" t="s">
        <v>27</v>
      </c>
      <c r="E19" s="21" t="s">
        <v>28</v>
      </c>
      <c r="F19" s="21" t="s">
        <v>29</v>
      </c>
    </row>
    <row r="20" spans="1:6" ht="15">
      <c r="A20" s="21">
        <v>1</v>
      </c>
      <c r="B20" s="9" t="s">
        <v>30</v>
      </c>
      <c r="C20" s="21" t="s">
        <v>31</v>
      </c>
      <c r="D20" s="21">
        <f>E20*12*D2</f>
        <v>1106.5999999999988</v>
      </c>
      <c r="E20" s="36">
        <v>1.99172066234701</v>
      </c>
      <c r="F20" s="37">
        <v>2</v>
      </c>
    </row>
    <row r="21" spans="1:6" ht="15">
      <c r="A21" s="21"/>
      <c r="B21" s="38" t="s">
        <v>32</v>
      </c>
      <c r="C21" s="20"/>
      <c r="D21" s="39">
        <f>SUM(D20:D20)</f>
        <v>1106.5999999999988</v>
      </c>
      <c r="E21" s="40">
        <f>SUM(E20:E20)</f>
        <v>1.99172066234701</v>
      </c>
      <c r="F21" s="41"/>
    </row>
    <row r="22" spans="1:6" ht="15">
      <c r="A22" s="31"/>
      <c r="B22" s="32"/>
      <c r="C22" s="42"/>
      <c r="D22" s="42"/>
      <c r="E22" s="42"/>
      <c r="F22" s="42"/>
    </row>
    <row r="23" spans="1:6" ht="29.25">
      <c r="A23" s="31"/>
      <c r="B23" s="32" t="s">
        <v>33</v>
      </c>
      <c r="C23" s="43">
        <f>D17+D21</f>
        <v>2248.39243111464</v>
      </c>
      <c r="D23" s="43"/>
      <c r="E23" s="43"/>
      <c r="F23" s="42"/>
    </row>
    <row r="24" spans="1:6" ht="15">
      <c r="A24" s="31"/>
      <c r="B24" s="32" t="s">
        <v>34</v>
      </c>
      <c r="C24" s="44">
        <f>E17+E21</f>
        <v>4.047782633395681</v>
      </c>
      <c r="D24" s="42"/>
      <c r="E24" s="42"/>
      <c r="F24" s="42"/>
    </row>
    <row r="25" spans="1:6" ht="18" customHeight="1">
      <c r="A25" s="31"/>
      <c r="B25" s="32"/>
      <c r="C25" s="44"/>
      <c r="D25" s="42"/>
      <c r="E25" s="42"/>
      <c r="F25" s="42"/>
    </row>
    <row r="26" spans="1:6" ht="33" customHeight="1">
      <c r="A26" s="112" t="s">
        <v>79</v>
      </c>
      <c r="B26" s="112"/>
      <c r="C26" s="112"/>
      <c r="D26" s="112"/>
      <c r="E26" s="112"/>
      <c r="F26" s="112"/>
    </row>
    <row r="27" spans="1:6" ht="15">
      <c r="A27" s="4"/>
      <c r="B27" s="4"/>
      <c r="C27" s="4"/>
      <c r="D27" s="3"/>
      <c r="E27" s="3"/>
      <c r="F27" s="3"/>
    </row>
    <row r="28" spans="1:6" ht="85.5">
      <c r="A28" s="9"/>
      <c r="B28" s="10" t="s">
        <v>4</v>
      </c>
      <c r="C28" s="10" t="s">
        <v>5</v>
      </c>
      <c r="D28" s="10" t="s">
        <v>6</v>
      </c>
      <c r="E28" s="10" t="s">
        <v>7</v>
      </c>
      <c r="F28" s="3"/>
    </row>
    <row r="29" spans="1:5" ht="30" customHeight="1">
      <c r="A29" s="113" t="s">
        <v>36</v>
      </c>
      <c r="B29" s="113"/>
      <c r="C29" s="113"/>
      <c r="D29" s="11">
        <f>D30</f>
        <v>6.1116</v>
      </c>
      <c r="E29" s="11">
        <v>0.011000000000000001</v>
      </c>
    </row>
    <row r="30" spans="1:5" ht="30">
      <c r="A30" s="13" t="s">
        <v>37</v>
      </c>
      <c r="B30" s="45" t="s">
        <v>38</v>
      </c>
      <c r="C30" s="45" t="s">
        <v>39</v>
      </c>
      <c r="D30" s="15">
        <f>E30*12*$D$2</f>
        <v>6.1116</v>
      </c>
      <c r="E30" s="46">
        <v>0.011000000000000001</v>
      </c>
    </row>
    <row r="31" spans="1:5" ht="30" customHeight="1">
      <c r="A31" s="113" t="s">
        <v>40</v>
      </c>
      <c r="B31" s="113"/>
      <c r="C31" s="113"/>
      <c r="D31" s="11">
        <f>D32</f>
        <v>36.6696</v>
      </c>
      <c r="E31" s="11">
        <v>0.066</v>
      </c>
    </row>
    <row r="32" spans="1:5" ht="15">
      <c r="A32" s="13" t="s">
        <v>41</v>
      </c>
      <c r="B32" s="47" t="s">
        <v>42</v>
      </c>
      <c r="C32" s="9" t="s">
        <v>39</v>
      </c>
      <c r="D32" s="15">
        <f>E32*$D$2*12</f>
        <v>36.6696</v>
      </c>
      <c r="E32" s="48">
        <v>0.066</v>
      </c>
    </row>
    <row r="33" spans="1:5" ht="15">
      <c r="A33" s="10"/>
      <c r="B33" s="29" t="s">
        <v>23</v>
      </c>
      <c r="C33" s="29"/>
      <c r="D33" s="30">
        <f>D29+D31</f>
        <v>42.781200000000005</v>
      </c>
      <c r="E33" s="11">
        <v>0.077</v>
      </c>
    </row>
    <row r="34" spans="1:6" ht="15">
      <c r="A34" s="3"/>
      <c r="B34" s="3"/>
      <c r="C34" s="3"/>
      <c r="D34" s="3"/>
      <c r="E34" s="3"/>
      <c r="F34" s="3"/>
    </row>
    <row r="35" spans="1:6" ht="15">
      <c r="A35" s="49"/>
      <c r="B35" s="49"/>
      <c r="C35" s="49"/>
      <c r="D35" s="49"/>
      <c r="E35" s="49"/>
      <c r="F35" s="50"/>
    </row>
    <row r="36" spans="1:6" ht="105">
      <c r="A36" s="21" t="s">
        <v>24</v>
      </c>
      <c r="B36" s="21" t="s">
        <v>25</v>
      </c>
      <c r="C36" s="21" t="s">
        <v>26</v>
      </c>
      <c r="D36" s="21" t="s">
        <v>27</v>
      </c>
      <c r="E36" s="21" t="s">
        <v>43</v>
      </c>
      <c r="F36" s="21" t="s">
        <v>29</v>
      </c>
    </row>
    <row r="37" spans="1:6" ht="15">
      <c r="A37" s="21">
        <v>1</v>
      </c>
      <c r="B37" s="9" t="s">
        <v>30</v>
      </c>
      <c r="C37" s="21" t="s">
        <v>31</v>
      </c>
      <c r="D37" s="21">
        <f>E37*12*D2</f>
        <v>1106.6000000000001</v>
      </c>
      <c r="E37" s="51">
        <v>1.9917206623470123</v>
      </c>
      <c r="F37" s="37">
        <v>2</v>
      </c>
    </row>
    <row r="38" spans="1:6" ht="15">
      <c r="A38" s="52"/>
      <c r="B38" s="52" t="s">
        <v>32</v>
      </c>
      <c r="C38" s="52"/>
      <c r="D38" s="53">
        <f>SUM(D37:D37)</f>
        <v>1106.6000000000001</v>
      </c>
      <c r="E38" s="54">
        <f>SUM(E37:E37)</f>
        <v>1.9917206623470123</v>
      </c>
      <c r="F38" s="52"/>
    </row>
    <row r="42" spans="2:3" ht="43.5">
      <c r="B42" s="32" t="s">
        <v>118</v>
      </c>
      <c r="C42" s="55">
        <f>C23</f>
        <v>2248.39243111464</v>
      </c>
    </row>
  </sheetData>
  <mergeCells count="8">
    <mergeCell ref="A4:E4"/>
    <mergeCell ref="A7:C7"/>
    <mergeCell ref="A10:C10"/>
    <mergeCell ref="A12:C12"/>
    <mergeCell ref="A15:C15"/>
    <mergeCell ref="A26:F26"/>
    <mergeCell ref="A29:C29"/>
    <mergeCell ref="A31:C31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42"/>
  <sheetViews>
    <sheetView zoomScale="75" zoomScaleNormal="75" workbookViewId="0" topLeftCell="A16">
      <selection activeCell="E21" sqref="E21"/>
    </sheetView>
  </sheetViews>
  <sheetFormatPr defaultColWidth="9.00390625" defaultRowHeight="12.75"/>
  <cols>
    <col min="1" max="1" width="3.375" style="1" customWidth="1"/>
    <col min="2" max="2" width="40.875" style="1" customWidth="1"/>
    <col min="3" max="3" width="17.375" style="1" customWidth="1"/>
    <col min="4" max="4" width="11.25390625" style="1" customWidth="1"/>
    <col min="5" max="5" width="12.625" style="1" customWidth="1"/>
    <col min="6" max="6" width="8.625" style="1" customWidth="1"/>
    <col min="7" max="16384" width="9.125" style="1" customWidth="1"/>
  </cols>
  <sheetData>
    <row r="1" ht="15">
      <c r="B1" s="2" t="s">
        <v>119</v>
      </c>
    </row>
    <row r="2" spans="1:6" ht="24" customHeight="1">
      <c r="A2" s="3"/>
      <c r="B2" s="4" t="s">
        <v>120</v>
      </c>
      <c r="C2" s="5"/>
      <c r="D2" s="58">
        <v>52</v>
      </c>
      <c r="E2" s="7" t="s">
        <v>2</v>
      </c>
      <c r="F2" s="3"/>
    </row>
    <row r="3" spans="1:6" ht="15">
      <c r="A3" s="3"/>
      <c r="B3" s="8"/>
      <c r="C3" s="3"/>
      <c r="D3" s="3"/>
      <c r="E3" s="3"/>
      <c r="F3" s="3"/>
    </row>
    <row r="4" spans="1:6" ht="40.5" customHeight="1">
      <c r="A4" s="112" t="s">
        <v>77</v>
      </c>
      <c r="B4" s="112"/>
      <c r="C4" s="112"/>
      <c r="D4" s="112"/>
      <c r="E4" s="112"/>
      <c r="F4" s="3"/>
    </row>
    <row r="5" spans="1:6" ht="15">
      <c r="A5" s="4"/>
      <c r="B5" s="4"/>
      <c r="C5" s="4"/>
      <c r="D5" s="4"/>
      <c r="E5" s="4"/>
      <c r="F5" s="3"/>
    </row>
    <row r="6" spans="1:6" ht="85.5">
      <c r="A6" s="9"/>
      <c r="B6" s="10" t="s">
        <v>4</v>
      </c>
      <c r="C6" s="10" t="s">
        <v>5</v>
      </c>
      <c r="D6" s="10" t="s">
        <v>6</v>
      </c>
      <c r="E6" s="10" t="s">
        <v>7</v>
      </c>
      <c r="F6" s="3"/>
    </row>
    <row r="7" spans="1:7" ht="15">
      <c r="A7" s="114" t="s">
        <v>8</v>
      </c>
      <c r="B7" s="115"/>
      <c r="C7" s="116"/>
      <c r="D7" s="11">
        <f>SUM(D8:D9)</f>
        <v>296.0567364626446</v>
      </c>
      <c r="E7" s="11">
        <v>0.4744498981773151</v>
      </c>
      <c r="F7" s="56"/>
      <c r="G7" s="12"/>
    </row>
    <row r="8" spans="1:7" ht="15.75" customHeight="1">
      <c r="A8" s="13">
        <v>1</v>
      </c>
      <c r="B8" s="9" t="s">
        <v>9</v>
      </c>
      <c r="C8" s="14" t="s">
        <v>10</v>
      </c>
      <c r="D8" s="15">
        <f>E8*$D$2*12</f>
        <v>270.86618157607006</v>
      </c>
      <c r="E8" s="25">
        <v>0.43408041919242</v>
      </c>
      <c r="F8" s="56"/>
      <c r="G8" s="12"/>
    </row>
    <row r="9" spans="1:7" ht="30">
      <c r="A9" s="13">
        <v>2</v>
      </c>
      <c r="B9" s="17" t="s">
        <v>11</v>
      </c>
      <c r="C9" s="17" t="s">
        <v>12</v>
      </c>
      <c r="D9" s="15">
        <f>E9*$D$2*12</f>
        <v>25.190554886574517</v>
      </c>
      <c r="E9" s="25">
        <v>0.04036947898489506</v>
      </c>
      <c r="F9" s="56"/>
      <c r="G9" s="12"/>
    </row>
    <row r="10" spans="1:7" ht="29.25" customHeight="1">
      <c r="A10" s="114" t="s">
        <v>13</v>
      </c>
      <c r="B10" s="117"/>
      <c r="C10" s="118"/>
      <c r="D10" s="18">
        <f>SUM(D11:D11)</f>
        <v>19.24270261349642</v>
      </c>
      <c r="E10" s="18">
        <v>0.0308376644447058</v>
      </c>
      <c r="F10" s="56"/>
      <c r="G10" s="12"/>
    </row>
    <row r="11" spans="1:6" ht="75" customHeight="1">
      <c r="A11" s="13">
        <v>3</v>
      </c>
      <c r="B11" s="17" t="s">
        <v>14</v>
      </c>
      <c r="C11" s="17" t="s">
        <v>15</v>
      </c>
      <c r="D11" s="15">
        <f>E11*12*$D$2</f>
        <v>19.24270261349642</v>
      </c>
      <c r="E11" s="15">
        <v>0.0308376644447058</v>
      </c>
      <c r="F11" s="56"/>
    </row>
    <row r="12" spans="1:9" ht="15">
      <c r="A12" s="111" t="s">
        <v>16</v>
      </c>
      <c r="B12" s="119"/>
      <c r="C12" s="119"/>
      <c r="D12" s="22">
        <f>SUM(D13:D14)</f>
        <v>824.4679366496011</v>
      </c>
      <c r="E12" s="22">
        <v>1.3212627189897455</v>
      </c>
      <c r="F12" s="56"/>
      <c r="G12" s="23"/>
      <c r="H12" s="23"/>
      <c r="I12" s="24"/>
    </row>
    <row r="13" spans="1:9" ht="78.75" customHeight="1">
      <c r="A13" s="13">
        <v>4</v>
      </c>
      <c r="B13" s="17" t="s">
        <v>17</v>
      </c>
      <c r="C13" s="17" t="s">
        <v>15</v>
      </c>
      <c r="D13" s="15">
        <f>E13*12*$D$2</f>
        <v>124.14823235689816</v>
      </c>
      <c r="E13" s="15">
        <v>0.1989555005719522</v>
      </c>
      <c r="F13" s="56"/>
      <c r="G13" s="23"/>
      <c r="H13" s="23"/>
      <c r="I13" s="24"/>
    </row>
    <row r="14" spans="1:9" ht="75">
      <c r="A14" s="13">
        <v>5</v>
      </c>
      <c r="B14" s="17" t="s">
        <v>18</v>
      </c>
      <c r="C14" s="17" t="s">
        <v>78</v>
      </c>
      <c r="D14" s="15">
        <f>E14*12*$D$2</f>
        <v>700.319704292703</v>
      </c>
      <c r="E14" s="25">
        <v>1.1223072184177934</v>
      </c>
      <c r="F14" s="56"/>
      <c r="G14" s="27"/>
      <c r="H14" s="27"/>
      <c r="I14" s="27"/>
    </row>
    <row r="15" spans="1:9" ht="15">
      <c r="A15" s="111" t="s">
        <v>20</v>
      </c>
      <c r="B15" s="111"/>
      <c r="C15" s="111"/>
      <c r="D15" s="26">
        <f>SUM(D16)</f>
        <v>93.90573476911997</v>
      </c>
      <c r="E15" s="18">
        <v>0.1504899595658974</v>
      </c>
      <c r="F15" s="56"/>
      <c r="G15" s="27"/>
      <c r="H15" s="27"/>
      <c r="I15" s="27"/>
    </row>
    <row r="16" spans="1:6" ht="15">
      <c r="A16" s="13">
        <v>6</v>
      </c>
      <c r="B16" s="17" t="s">
        <v>21</v>
      </c>
      <c r="C16" s="17" t="s">
        <v>22</v>
      </c>
      <c r="D16" s="15">
        <f>E16*12*$D$2</f>
        <v>93.90573476911997</v>
      </c>
      <c r="E16" s="25">
        <v>0.1504899595658974</v>
      </c>
      <c r="F16" s="56"/>
    </row>
    <row r="17" spans="1:6" ht="15">
      <c r="A17" s="10"/>
      <c r="B17" s="29" t="s">
        <v>23</v>
      </c>
      <c r="C17" s="29"/>
      <c r="D17" s="30">
        <f>D7+D10+D12+D15</f>
        <v>1233.6731104948622</v>
      </c>
      <c r="E17" s="11">
        <v>1.9770402411776637</v>
      </c>
      <c r="F17" s="56"/>
    </row>
    <row r="18" spans="1:6" ht="15">
      <c r="A18" s="31"/>
      <c r="B18" s="32"/>
      <c r="C18" s="33"/>
      <c r="D18" s="34"/>
      <c r="E18" s="35"/>
      <c r="F18" s="3"/>
    </row>
    <row r="19" spans="1:6" ht="105">
      <c r="A19" s="21" t="s">
        <v>24</v>
      </c>
      <c r="B19" s="21" t="s">
        <v>25</v>
      </c>
      <c r="C19" s="21" t="s">
        <v>26</v>
      </c>
      <c r="D19" s="21" t="s">
        <v>27</v>
      </c>
      <c r="E19" s="21" t="s">
        <v>28</v>
      </c>
      <c r="F19" s="21" t="s">
        <v>29</v>
      </c>
    </row>
    <row r="20" spans="1:6" ht="15">
      <c r="A20" s="21">
        <v>1</v>
      </c>
      <c r="B20" s="9" t="s">
        <v>30</v>
      </c>
      <c r="C20" s="21" t="s">
        <v>31</v>
      </c>
      <c r="D20" s="21">
        <f>E20*12*D2</f>
        <v>1107.2240000000027</v>
      </c>
      <c r="E20" s="36">
        <v>1.77439743589744</v>
      </c>
      <c r="F20" s="37">
        <v>2</v>
      </c>
    </row>
    <row r="21" spans="1:6" ht="15">
      <c r="A21" s="21"/>
      <c r="B21" s="38" t="s">
        <v>32</v>
      </c>
      <c r="C21" s="20"/>
      <c r="D21" s="39">
        <f>SUM(D20:D20)</f>
        <v>1107.2240000000027</v>
      </c>
      <c r="E21" s="40">
        <f>SUM(E20:E20)</f>
        <v>1.77439743589744</v>
      </c>
      <c r="F21" s="41"/>
    </row>
    <row r="22" spans="1:6" ht="15">
      <c r="A22" s="31"/>
      <c r="B22" s="32"/>
      <c r="C22" s="42"/>
      <c r="D22" s="42"/>
      <c r="E22" s="42"/>
      <c r="F22" s="42"/>
    </row>
    <row r="23" spans="1:6" ht="29.25">
      <c r="A23" s="31"/>
      <c r="B23" s="32" t="s">
        <v>33</v>
      </c>
      <c r="C23" s="43">
        <f>D17+D21</f>
        <v>2340.897110494865</v>
      </c>
      <c r="D23" s="43"/>
      <c r="E23" s="43"/>
      <c r="F23" s="42"/>
    </row>
    <row r="24" spans="1:6" ht="15">
      <c r="A24" s="31"/>
      <c r="B24" s="32" t="s">
        <v>34</v>
      </c>
      <c r="C24" s="44">
        <f>E17+E21</f>
        <v>3.7514376770751037</v>
      </c>
      <c r="D24" s="42"/>
      <c r="E24" s="42"/>
      <c r="F24" s="42"/>
    </row>
    <row r="25" spans="1:6" ht="15.75" customHeight="1">
      <c r="A25" s="31"/>
      <c r="B25" s="32"/>
      <c r="C25" s="44"/>
      <c r="D25" s="42"/>
      <c r="E25" s="42"/>
      <c r="F25" s="42"/>
    </row>
    <row r="26" spans="1:6" ht="33" customHeight="1">
      <c r="A26" s="112" t="s">
        <v>79</v>
      </c>
      <c r="B26" s="112"/>
      <c r="C26" s="112"/>
      <c r="D26" s="112"/>
      <c r="E26" s="112"/>
      <c r="F26" s="112"/>
    </row>
    <row r="27" spans="1:6" ht="15">
      <c r="A27" s="4"/>
      <c r="B27" s="4"/>
      <c r="C27" s="4"/>
      <c r="D27" s="3"/>
      <c r="E27" s="3"/>
      <c r="F27" s="3"/>
    </row>
    <row r="28" spans="1:6" ht="85.5">
      <c r="A28" s="9"/>
      <c r="B28" s="10" t="s">
        <v>4</v>
      </c>
      <c r="C28" s="10" t="s">
        <v>5</v>
      </c>
      <c r="D28" s="10" t="s">
        <v>6</v>
      </c>
      <c r="E28" s="10" t="s">
        <v>7</v>
      </c>
      <c r="F28" s="3"/>
    </row>
    <row r="29" spans="1:5" ht="30" customHeight="1">
      <c r="A29" s="113" t="s">
        <v>36</v>
      </c>
      <c r="B29" s="113"/>
      <c r="C29" s="113"/>
      <c r="D29" s="11">
        <f>D30</f>
        <v>6.864000000000001</v>
      </c>
      <c r="E29" s="11">
        <v>0.011000000000000001</v>
      </c>
    </row>
    <row r="30" spans="1:5" ht="30">
      <c r="A30" s="13" t="s">
        <v>37</v>
      </c>
      <c r="B30" s="45" t="s">
        <v>38</v>
      </c>
      <c r="C30" s="45" t="s">
        <v>39</v>
      </c>
      <c r="D30" s="15">
        <f>E30*12*$D$2</f>
        <v>6.864000000000001</v>
      </c>
      <c r="E30" s="46">
        <v>0.011000000000000001</v>
      </c>
    </row>
    <row r="31" spans="1:5" ht="30" customHeight="1">
      <c r="A31" s="113" t="s">
        <v>40</v>
      </c>
      <c r="B31" s="113"/>
      <c r="C31" s="113"/>
      <c r="D31" s="11">
        <f>D32</f>
        <v>41.184000000000005</v>
      </c>
      <c r="E31" s="11">
        <v>0.066</v>
      </c>
    </row>
    <row r="32" spans="1:5" ht="15">
      <c r="A32" s="13" t="s">
        <v>41</v>
      </c>
      <c r="B32" s="47" t="s">
        <v>42</v>
      </c>
      <c r="C32" s="9" t="s">
        <v>39</v>
      </c>
      <c r="D32" s="15">
        <f>E32*$D$2*12</f>
        <v>41.184000000000005</v>
      </c>
      <c r="E32" s="48">
        <v>0.066</v>
      </c>
    </row>
    <row r="33" spans="1:5" ht="15">
      <c r="A33" s="10"/>
      <c r="B33" s="29" t="s">
        <v>23</v>
      </c>
      <c r="C33" s="29"/>
      <c r="D33" s="30">
        <f>D29+D31</f>
        <v>48.048</v>
      </c>
      <c r="E33" s="11">
        <v>0.077</v>
      </c>
    </row>
    <row r="34" spans="1:6" ht="15">
      <c r="A34" s="3"/>
      <c r="B34" s="3"/>
      <c r="C34" s="3"/>
      <c r="D34" s="3"/>
      <c r="E34" s="3"/>
      <c r="F34" s="3"/>
    </row>
    <row r="35" spans="1:6" ht="15">
      <c r="A35" s="49"/>
      <c r="B35" s="49"/>
      <c r="C35" s="49"/>
      <c r="D35" s="49"/>
      <c r="E35" s="49"/>
      <c r="F35" s="50"/>
    </row>
    <row r="36" spans="1:6" ht="105">
      <c r="A36" s="21" t="s">
        <v>24</v>
      </c>
      <c r="B36" s="21" t="s">
        <v>25</v>
      </c>
      <c r="C36" s="21" t="s">
        <v>26</v>
      </c>
      <c r="D36" s="21" t="s">
        <v>27</v>
      </c>
      <c r="E36" s="21" t="s">
        <v>43</v>
      </c>
      <c r="F36" s="21" t="s">
        <v>29</v>
      </c>
    </row>
    <row r="37" spans="1:6" ht="15">
      <c r="A37" s="21">
        <v>1</v>
      </c>
      <c r="B37" s="9" t="s">
        <v>30</v>
      </c>
      <c r="C37" s="21" t="s">
        <v>31</v>
      </c>
      <c r="D37" s="21">
        <f>E37*12*D2</f>
        <v>1106.6</v>
      </c>
      <c r="E37" s="51">
        <v>1.7733974358974358</v>
      </c>
      <c r="F37" s="37">
        <v>2</v>
      </c>
    </row>
    <row r="38" spans="1:6" ht="15">
      <c r="A38" s="52"/>
      <c r="B38" s="52" t="s">
        <v>32</v>
      </c>
      <c r="C38" s="52"/>
      <c r="D38" s="53">
        <f>SUM(D37:D37)</f>
        <v>1106.6</v>
      </c>
      <c r="E38" s="54">
        <f>SUM(E37:E37)</f>
        <v>1.7733974358974358</v>
      </c>
      <c r="F38" s="52"/>
    </row>
    <row r="42" spans="2:3" ht="43.5">
      <c r="B42" s="32" t="s">
        <v>121</v>
      </c>
      <c r="C42" s="55">
        <f>C23</f>
        <v>2340.897110494865</v>
      </c>
    </row>
  </sheetData>
  <mergeCells count="8">
    <mergeCell ref="A4:E4"/>
    <mergeCell ref="A7:C7"/>
    <mergeCell ref="A10:C10"/>
    <mergeCell ref="A12:C12"/>
    <mergeCell ref="A15:C15"/>
    <mergeCell ref="A26:F26"/>
    <mergeCell ref="A29:C29"/>
    <mergeCell ref="A31:C31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2"/>
  <sheetViews>
    <sheetView zoomScale="75" zoomScaleNormal="75" workbookViewId="0" topLeftCell="A28">
      <selection activeCell="E32" sqref="E32"/>
    </sheetView>
  </sheetViews>
  <sheetFormatPr defaultColWidth="9.00390625" defaultRowHeight="12.75"/>
  <cols>
    <col min="1" max="1" width="3.375" style="1" customWidth="1"/>
    <col min="2" max="2" width="40.375" style="1" customWidth="1"/>
    <col min="3" max="3" width="17.375" style="1" customWidth="1"/>
    <col min="4" max="4" width="11.25390625" style="1" customWidth="1"/>
    <col min="5" max="5" width="12.625" style="1" customWidth="1"/>
    <col min="6" max="6" width="8.625" style="1" customWidth="1"/>
    <col min="7" max="16384" width="9.125" style="1" customWidth="1"/>
  </cols>
  <sheetData>
    <row r="1" ht="15">
      <c r="B1" s="2" t="s">
        <v>45</v>
      </c>
    </row>
    <row r="2" spans="1:6" ht="24" customHeight="1">
      <c r="A2" s="3"/>
      <c r="B2" s="4" t="s">
        <v>46</v>
      </c>
      <c r="C2" s="5"/>
      <c r="D2" s="6">
        <v>55.9</v>
      </c>
      <c r="E2" s="7" t="s">
        <v>2</v>
      </c>
      <c r="F2" s="3"/>
    </row>
    <row r="3" spans="1:6" ht="15">
      <c r="A3" s="3"/>
      <c r="B3" s="8"/>
      <c r="C3" s="3"/>
      <c r="D3" s="3"/>
      <c r="E3" s="3"/>
      <c r="F3" s="3"/>
    </row>
    <row r="4" spans="1:6" ht="40.5" customHeight="1">
      <c r="A4" s="112" t="s">
        <v>3</v>
      </c>
      <c r="B4" s="112"/>
      <c r="C4" s="112"/>
      <c r="D4" s="112"/>
      <c r="E4" s="112"/>
      <c r="F4" s="3"/>
    </row>
    <row r="5" spans="1:6" ht="15">
      <c r="A5" s="4"/>
      <c r="B5" s="4"/>
      <c r="C5" s="4"/>
      <c r="D5" s="4"/>
      <c r="E5" s="4"/>
      <c r="F5" s="3"/>
    </row>
    <row r="6" spans="1:6" ht="85.5">
      <c r="A6" s="9"/>
      <c r="B6" s="10" t="s">
        <v>4</v>
      </c>
      <c r="C6" s="10" t="s">
        <v>5</v>
      </c>
      <c r="D6" s="10" t="s">
        <v>6</v>
      </c>
      <c r="E6" s="10" t="s">
        <v>7</v>
      </c>
      <c r="F6" s="3"/>
    </row>
    <row r="7" spans="1:7" ht="15">
      <c r="A7" s="114" t="s">
        <v>8</v>
      </c>
      <c r="B7" s="115"/>
      <c r="C7" s="116"/>
      <c r="D7" s="11">
        <f>SUM(D8:D9)</f>
        <v>296.05673646264466</v>
      </c>
      <c r="E7" s="11">
        <v>0.44134874249052575</v>
      </c>
      <c r="F7" s="56"/>
      <c r="G7" s="12"/>
    </row>
    <row r="8" spans="1:7" ht="15.75" customHeight="1">
      <c r="A8" s="13">
        <v>1</v>
      </c>
      <c r="B8" s="9" t="s">
        <v>9</v>
      </c>
      <c r="C8" s="14" t="s">
        <v>10</v>
      </c>
      <c r="D8" s="15">
        <f>E8*$D$2*12</f>
        <v>270.8661815760701</v>
      </c>
      <c r="E8" s="16">
        <v>0.4037957387836466</v>
      </c>
      <c r="F8" s="56"/>
      <c r="G8" s="12"/>
    </row>
    <row r="9" spans="1:7" ht="30">
      <c r="A9" s="13">
        <v>2</v>
      </c>
      <c r="B9" s="17" t="s">
        <v>11</v>
      </c>
      <c r="C9" s="17" t="s">
        <v>12</v>
      </c>
      <c r="D9" s="15">
        <f>E9*$D$2*12</f>
        <v>25.190554886574525</v>
      </c>
      <c r="E9" s="16">
        <v>0.03755300370687913</v>
      </c>
      <c r="F9" s="56"/>
      <c r="G9" s="12"/>
    </row>
    <row r="10" spans="1:7" ht="29.25" customHeight="1">
      <c r="A10" s="114" t="s">
        <v>13</v>
      </c>
      <c r="B10" s="117"/>
      <c r="C10" s="118"/>
      <c r="D10" s="18">
        <f>SUM(D11:D11)</f>
        <v>19.242702613496448</v>
      </c>
      <c r="E10" s="18">
        <v>0.028686199483447302</v>
      </c>
      <c r="F10" s="56"/>
      <c r="G10" s="12"/>
    </row>
    <row r="11" spans="1:6" ht="75" customHeight="1">
      <c r="A11" s="13">
        <v>3</v>
      </c>
      <c r="B11" s="17" t="s">
        <v>14</v>
      </c>
      <c r="C11" s="17" t="s">
        <v>15</v>
      </c>
      <c r="D11" s="15">
        <f>E11*12*$D$2</f>
        <v>19.242702613496448</v>
      </c>
      <c r="E11" s="19">
        <v>0.028686199483447302</v>
      </c>
      <c r="F11" s="56"/>
    </row>
    <row r="12" spans="1:9" ht="15">
      <c r="A12" s="111" t="s">
        <v>16</v>
      </c>
      <c r="B12" s="119"/>
      <c r="C12" s="119"/>
      <c r="D12" s="22">
        <f>SUM(D13:D14)</f>
        <v>871.2135021516228</v>
      </c>
      <c r="E12" s="22">
        <v>1.2987678922952042</v>
      </c>
      <c r="F12" s="56"/>
      <c r="G12" s="23"/>
      <c r="H12" s="23"/>
      <c r="I12" s="24"/>
    </row>
    <row r="13" spans="1:9" ht="75">
      <c r="A13" s="13">
        <v>4</v>
      </c>
      <c r="B13" s="17" t="s">
        <v>17</v>
      </c>
      <c r="C13" s="17" t="s">
        <v>15</v>
      </c>
      <c r="D13" s="15">
        <f>E13*12*$D$2</f>
        <v>118.3698200369673</v>
      </c>
      <c r="E13" s="57">
        <v>0.17646067387741102</v>
      </c>
      <c r="F13" s="56"/>
      <c r="G13" s="23"/>
      <c r="H13" s="23"/>
      <c r="I13" s="24"/>
    </row>
    <row r="14" spans="1:9" ht="75">
      <c r="A14" s="13">
        <v>5</v>
      </c>
      <c r="B14" s="17" t="s">
        <v>18</v>
      </c>
      <c r="C14" s="17" t="s">
        <v>19</v>
      </c>
      <c r="D14" s="15">
        <f>E14*12*$D$2</f>
        <v>752.8436821146555</v>
      </c>
      <c r="E14" s="25">
        <v>1.1223072184177931</v>
      </c>
      <c r="F14" s="56"/>
      <c r="G14" s="23"/>
      <c r="H14" s="23"/>
      <c r="I14" s="24"/>
    </row>
    <row r="15" spans="1:9" ht="15">
      <c r="A15" s="111" t="s">
        <v>20</v>
      </c>
      <c r="B15" s="111"/>
      <c r="C15" s="111"/>
      <c r="D15" s="26">
        <f>SUM(D16)</f>
        <v>93.92838605150403</v>
      </c>
      <c r="E15" s="18">
        <v>0.14072442762597503</v>
      </c>
      <c r="F15" s="56"/>
      <c r="G15" s="27"/>
      <c r="H15" s="27"/>
      <c r="I15" s="27"/>
    </row>
    <row r="16" spans="1:10" ht="15">
      <c r="A16" s="13">
        <v>6</v>
      </c>
      <c r="B16" s="17" t="s">
        <v>21</v>
      </c>
      <c r="C16" s="17" t="s">
        <v>22</v>
      </c>
      <c r="D16" s="15">
        <f>E16*12*$D$2</f>
        <v>93.92838605150403</v>
      </c>
      <c r="E16" s="28">
        <v>0.140024427625975</v>
      </c>
      <c r="F16" s="56"/>
      <c r="H16" s="23"/>
      <c r="I16" s="23"/>
      <c r="J16" s="24"/>
    </row>
    <row r="17" spans="1:10" ht="15">
      <c r="A17" s="10"/>
      <c r="B17" s="29" t="s">
        <v>23</v>
      </c>
      <c r="C17" s="29"/>
      <c r="D17" s="30">
        <f>D7+D10+D12+D15</f>
        <v>1280.4413272792679</v>
      </c>
      <c r="E17" s="11">
        <v>1.9095272618951522</v>
      </c>
      <c r="F17" s="56"/>
      <c r="H17" s="27"/>
      <c r="I17" s="27"/>
      <c r="J17" s="27"/>
    </row>
    <row r="18" spans="1:6" ht="15">
      <c r="A18" s="31"/>
      <c r="B18" s="32"/>
      <c r="C18" s="33"/>
      <c r="D18" s="34"/>
      <c r="E18" s="35"/>
      <c r="F18" s="3"/>
    </row>
    <row r="19" spans="1:6" ht="105">
      <c r="A19" s="21" t="s">
        <v>24</v>
      </c>
      <c r="B19" s="21" t="s">
        <v>25</v>
      </c>
      <c r="C19" s="21" t="s">
        <v>26</v>
      </c>
      <c r="D19" s="21" t="s">
        <v>27</v>
      </c>
      <c r="E19" s="21" t="s">
        <v>28</v>
      </c>
      <c r="F19" s="21" t="s">
        <v>29</v>
      </c>
    </row>
    <row r="20" spans="1:6" ht="15">
      <c r="A20" s="21">
        <v>1</v>
      </c>
      <c r="B20" s="9" t="s">
        <v>30</v>
      </c>
      <c r="C20" s="21" t="s">
        <v>47</v>
      </c>
      <c r="D20" s="21">
        <f>E20*12*D2</f>
        <v>1383.25</v>
      </c>
      <c r="E20" s="36">
        <v>2.0620900417412047</v>
      </c>
      <c r="F20" s="37">
        <v>2</v>
      </c>
    </row>
    <row r="21" spans="1:6" ht="15">
      <c r="A21" s="21"/>
      <c r="B21" s="38" t="s">
        <v>32</v>
      </c>
      <c r="C21" s="20"/>
      <c r="D21" s="39">
        <f>SUM(D20:D20)</f>
        <v>1383.25</v>
      </c>
      <c r="E21" s="40">
        <f>SUM(E20:E20)</f>
        <v>2.0620900417412047</v>
      </c>
      <c r="F21" s="41"/>
    </row>
    <row r="22" spans="1:6" ht="15">
      <c r="A22" s="31"/>
      <c r="B22" s="32"/>
      <c r="C22" s="42"/>
      <c r="D22" s="42"/>
      <c r="E22" s="42"/>
      <c r="F22" s="42"/>
    </row>
    <row r="23" spans="1:6" ht="29.25">
      <c r="A23" s="31"/>
      <c r="B23" s="32" t="s">
        <v>33</v>
      </c>
      <c r="C23" s="43">
        <f>D17+D21</f>
        <v>2663.691327279268</v>
      </c>
      <c r="D23" s="43"/>
      <c r="E23" s="43"/>
      <c r="F23" s="42"/>
    </row>
    <row r="24" spans="1:6" ht="15">
      <c r="A24" s="31"/>
      <c r="B24" s="32" t="s">
        <v>34</v>
      </c>
      <c r="C24" s="44">
        <f>E17+E21</f>
        <v>3.971617303636357</v>
      </c>
      <c r="D24" s="42"/>
      <c r="E24" s="42"/>
      <c r="F24" s="42"/>
    </row>
    <row r="25" spans="1:6" ht="15">
      <c r="A25" s="31"/>
      <c r="B25" s="32"/>
      <c r="C25" s="44"/>
      <c r="D25" s="42"/>
      <c r="E25" s="42"/>
      <c r="F25" s="42"/>
    </row>
    <row r="26" spans="1:6" ht="33" customHeight="1">
      <c r="A26" s="112" t="s">
        <v>35</v>
      </c>
      <c r="B26" s="112"/>
      <c r="C26" s="112"/>
      <c r="D26" s="112"/>
      <c r="E26" s="112"/>
      <c r="F26" s="112"/>
    </row>
    <row r="27" spans="1:6" ht="15">
      <c r="A27" s="4"/>
      <c r="B27" s="4"/>
      <c r="C27" s="4"/>
      <c r="D27" s="3"/>
      <c r="E27" s="3"/>
      <c r="F27" s="3"/>
    </row>
    <row r="28" spans="1:6" ht="85.5">
      <c r="A28" s="9"/>
      <c r="B28" s="10" t="s">
        <v>4</v>
      </c>
      <c r="C28" s="10" t="s">
        <v>5</v>
      </c>
      <c r="D28" s="10" t="s">
        <v>6</v>
      </c>
      <c r="E28" s="10" t="s">
        <v>7</v>
      </c>
      <c r="F28" s="3"/>
    </row>
    <row r="29" spans="1:5" ht="30" customHeight="1">
      <c r="A29" s="113" t="s">
        <v>36</v>
      </c>
      <c r="B29" s="113"/>
      <c r="C29" s="113"/>
      <c r="D29" s="11">
        <f>D30</f>
        <v>7.3788</v>
      </c>
      <c r="E29" s="11">
        <v>0.011000000000000001</v>
      </c>
    </row>
    <row r="30" spans="1:5" ht="30">
      <c r="A30" s="13" t="s">
        <v>37</v>
      </c>
      <c r="B30" s="45" t="s">
        <v>38</v>
      </c>
      <c r="C30" s="45" t="s">
        <v>39</v>
      </c>
      <c r="D30" s="15">
        <f>E30*12*$D$2</f>
        <v>7.3788</v>
      </c>
      <c r="E30" s="46">
        <v>0.011000000000000001</v>
      </c>
    </row>
    <row r="31" spans="1:5" ht="30" customHeight="1">
      <c r="A31" s="113" t="s">
        <v>40</v>
      </c>
      <c r="B31" s="113"/>
      <c r="C31" s="113"/>
      <c r="D31" s="11">
        <f>D32</f>
        <v>44.272800000000004</v>
      </c>
      <c r="E31" s="11">
        <v>0.066</v>
      </c>
    </row>
    <row r="32" spans="1:5" ht="15">
      <c r="A32" s="13" t="s">
        <v>41</v>
      </c>
      <c r="B32" s="47" t="s">
        <v>42</v>
      </c>
      <c r="C32" s="9" t="s">
        <v>39</v>
      </c>
      <c r="D32" s="15">
        <f>E32*$D$2*12</f>
        <v>44.272800000000004</v>
      </c>
      <c r="E32" s="48">
        <v>0.066</v>
      </c>
    </row>
    <row r="33" spans="1:5" ht="15">
      <c r="A33" s="10"/>
      <c r="B33" s="29" t="s">
        <v>23</v>
      </c>
      <c r="C33" s="29"/>
      <c r="D33" s="30">
        <f>D29+D31</f>
        <v>51.6516</v>
      </c>
      <c r="E33" s="11">
        <v>0.077</v>
      </c>
    </row>
    <row r="34" spans="1:6" ht="15">
      <c r="A34" s="3"/>
      <c r="B34" s="3"/>
      <c r="C34" s="3"/>
      <c r="D34" s="3"/>
      <c r="E34" s="3"/>
      <c r="F34" s="3"/>
    </row>
    <row r="35" spans="1:6" ht="15">
      <c r="A35" s="49"/>
      <c r="B35" s="49"/>
      <c r="C35" s="49"/>
      <c r="D35" s="49"/>
      <c r="E35" s="49"/>
      <c r="F35" s="50"/>
    </row>
    <row r="36" spans="1:6" ht="105">
      <c r="A36" s="21" t="s">
        <v>24</v>
      </c>
      <c r="B36" s="21" t="s">
        <v>25</v>
      </c>
      <c r="C36" s="21" t="s">
        <v>26</v>
      </c>
      <c r="D36" s="21" t="s">
        <v>27</v>
      </c>
      <c r="E36" s="21" t="s">
        <v>43</v>
      </c>
      <c r="F36" s="21" t="s">
        <v>29</v>
      </c>
    </row>
    <row r="37" spans="1:6" ht="15">
      <c r="A37" s="21">
        <v>1</v>
      </c>
      <c r="B37" s="9" t="s">
        <v>30</v>
      </c>
      <c r="C37" s="21" t="s">
        <v>47</v>
      </c>
      <c r="D37" s="21">
        <f>E37*12*D2</f>
        <v>1383.25</v>
      </c>
      <c r="E37" s="51">
        <v>2.0620900417412047</v>
      </c>
      <c r="F37" s="21">
        <v>2</v>
      </c>
    </row>
    <row r="38" spans="1:6" ht="15">
      <c r="A38" s="52"/>
      <c r="B38" s="52" t="s">
        <v>32</v>
      </c>
      <c r="C38" s="52"/>
      <c r="D38" s="53">
        <f>SUM(D37:D37)</f>
        <v>1383.25</v>
      </c>
      <c r="E38" s="54">
        <f>SUM(E37:E37)</f>
        <v>2.0620900417412047</v>
      </c>
      <c r="F38" s="52"/>
    </row>
    <row r="42" spans="2:3" ht="43.5">
      <c r="B42" s="32" t="s">
        <v>48</v>
      </c>
      <c r="C42" s="55">
        <f>C23</f>
        <v>2663.691327279268</v>
      </c>
    </row>
  </sheetData>
  <mergeCells count="8">
    <mergeCell ref="A4:E4"/>
    <mergeCell ref="A7:C7"/>
    <mergeCell ref="A10:C10"/>
    <mergeCell ref="A12:C12"/>
    <mergeCell ref="A15:C15"/>
    <mergeCell ref="A26:F26"/>
    <mergeCell ref="A29:C29"/>
    <mergeCell ref="A31:C31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42"/>
  <sheetViews>
    <sheetView zoomScale="75" zoomScaleNormal="75" workbookViewId="0" topLeftCell="A25">
      <selection activeCell="C42" sqref="C42"/>
    </sheetView>
  </sheetViews>
  <sheetFormatPr defaultColWidth="9.00390625" defaultRowHeight="12.75"/>
  <cols>
    <col min="1" max="1" width="3.375" style="1" customWidth="1"/>
    <col min="2" max="2" width="40.875" style="1" customWidth="1"/>
    <col min="3" max="3" width="17.375" style="1" customWidth="1"/>
    <col min="4" max="4" width="11.25390625" style="1" customWidth="1"/>
    <col min="5" max="5" width="12.25390625" style="1" customWidth="1"/>
    <col min="6" max="6" width="8.625" style="1" customWidth="1"/>
    <col min="7" max="16384" width="9.125" style="1" customWidth="1"/>
  </cols>
  <sheetData>
    <row r="1" ht="15">
      <c r="B1" s="2" t="s">
        <v>122</v>
      </c>
    </row>
    <row r="2" spans="1:6" ht="24" customHeight="1">
      <c r="A2" s="3"/>
      <c r="B2" s="4" t="s">
        <v>123</v>
      </c>
      <c r="C2" s="5"/>
      <c r="D2" s="58">
        <v>53</v>
      </c>
      <c r="E2" s="7" t="s">
        <v>2</v>
      </c>
      <c r="F2" s="3"/>
    </row>
    <row r="3" spans="1:6" ht="15">
      <c r="A3" s="3"/>
      <c r="B3" s="8"/>
      <c r="C3" s="3"/>
      <c r="D3" s="3"/>
      <c r="E3" s="3"/>
      <c r="F3" s="3"/>
    </row>
    <row r="4" spans="1:6" ht="40.5" customHeight="1">
      <c r="A4" s="112" t="s">
        <v>77</v>
      </c>
      <c r="B4" s="112"/>
      <c r="C4" s="112"/>
      <c r="D4" s="112"/>
      <c r="E4" s="112"/>
      <c r="F4" s="3"/>
    </row>
    <row r="5" spans="1:6" ht="15">
      <c r="A5" s="4"/>
      <c r="B5" s="4"/>
      <c r="C5" s="4"/>
      <c r="D5" s="4"/>
      <c r="E5" s="4"/>
      <c r="F5" s="3"/>
    </row>
    <row r="6" spans="1:6" ht="85.5">
      <c r="A6" s="9"/>
      <c r="B6" s="10" t="s">
        <v>4</v>
      </c>
      <c r="C6" s="10" t="s">
        <v>5</v>
      </c>
      <c r="D6" s="10" t="s">
        <v>6</v>
      </c>
      <c r="E6" s="10" t="s">
        <v>7</v>
      </c>
      <c r="F6" s="3"/>
    </row>
    <row r="7" spans="1:7" ht="15">
      <c r="A7" s="114" t="s">
        <v>8</v>
      </c>
      <c r="B7" s="115"/>
      <c r="C7" s="116"/>
      <c r="D7" s="11">
        <f>SUM(D8:D9)</f>
        <v>148.02836823132222</v>
      </c>
      <c r="E7" s="11">
        <v>0.23274900665302234</v>
      </c>
      <c r="F7" s="56"/>
      <c r="G7" s="12"/>
    </row>
    <row r="8" spans="1:7" ht="15.75" customHeight="1">
      <c r="A8" s="13">
        <v>1</v>
      </c>
      <c r="B8" s="9" t="s">
        <v>9</v>
      </c>
      <c r="C8" s="14" t="s">
        <v>10</v>
      </c>
      <c r="D8" s="15">
        <f>E8*$D$2*12</f>
        <v>135.43309078803495</v>
      </c>
      <c r="E8" s="25">
        <v>0.21294511130194174</v>
      </c>
      <c r="F8" s="56"/>
      <c r="G8" s="12"/>
    </row>
    <row r="9" spans="1:7" ht="30">
      <c r="A9" s="13">
        <v>2</v>
      </c>
      <c r="B9" s="17" t="s">
        <v>11</v>
      </c>
      <c r="C9" s="17" t="s">
        <v>12</v>
      </c>
      <c r="D9" s="15">
        <f>E9*$D$2*12</f>
        <v>12.59527744328727</v>
      </c>
      <c r="E9" s="25">
        <v>0.01980389535108061</v>
      </c>
      <c r="F9" s="56"/>
      <c r="G9" s="12"/>
    </row>
    <row r="10" spans="1:7" ht="29.25" customHeight="1">
      <c r="A10" s="114" t="s">
        <v>13</v>
      </c>
      <c r="B10" s="117"/>
      <c r="C10" s="118"/>
      <c r="D10" s="18">
        <f>SUM(D11:D11)</f>
        <v>19.242702613496483</v>
      </c>
      <c r="E10" s="18">
        <v>0.030255821719334094</v>
      </c>
      <c r="F10" s="56"/>
      <c r="G10" s="12"/>
    </row>
    <row r="11" spans="1:6" ht="75" customHeight="1">
      <c r="A11" s="13">
        <v>3</v>
      </c>
      <c r="B11" s="17" t="s">
        <v>14</v>
      </c>
      <c r="C11" s="17" t="s">
        <v>15</v>
      </c>
      <c r="D11" s="15">
        <f>E11*12*$D$2</f>
        <v>19.242702613496483</v>
      </c>
      <c r="E11" s="15">
        <v>0.030255821719334094</v>
      </c>
      <c r="F11" s="56"/>
    </row>
    <row r="12" spans="1:9" ht="15">
      <c r="A12" s="111" t="s">
        <v>16</v>
      </c>
      <c r="B12" s="119"/>
      <c r="C12" s="119"/>
      <c r="D12" s="22">
        <f>SUM(D13:D14)</f>
        <v>840.3230892774773</v>
      </c>
      <c r="E12" s="22">
        <v>1.3212627189897441</v>
      </c>
      <c r="F12" s="56"/>
      <c r="G12" s="23"/>
      <c r="H12" s="23"/>
      <c r="I12" s="24"/>
    </row>
    <row r="13" spans="1:9" ht="78.75" customHeight="1">
      <c r="A13" s="13">
        <v>4</v>
      </c>
      <c r="B13" s="17" t="s">
        <v>17</v>
      </c>
      <c r="C13" s="17" t="s">
        <v>15</v>
      </c>
      <c r="D13" s="15">
        <f>E13*12*$D$2</f>
        <v>126.53569836376151</v>
      </c>
      <c r="E13" s="15">
        <v>0.19895550057195208</v>
      </c>
      <c r="F13" s="56"/>
      <c r="G13" s="23"/>
      <c r="H13" s="23"/>
      <c r="I13" s="24"/>
    </row>
    <row r="14" spans="1:9" ht="75">
      <c r="A14" s="13">
        <v>5</v>
      </c>
      <c r="B14" s="17" t="s">
        <v>18</v>
      </c>
      <c r="C14" s="17" t="s">
        <v>78</v>
      </c>
      <c r="D14" s="15">
        <f>E14*12*$D$2</f>
        <v>713.7873909137157</v>
      </c>
      <c r="E14" s="25">
        <v>1.122307218417792</v>
      </c>
      <c r="F14" s="56"/>
      <c r="G14" s="27"/>
      <c r="H14" s="27"/>
      <c r="I14" s="27"/>
    </row>
    <row r="15" spans="1:9" ht="15">
      <c r="A15" s="111" t="s">
        <v>20</v>
      </c>
      <c r="B15" s="111"/>
      <c r="C15" s="111"/>
      <c r="D15" s="26">
        <f>SUM(D16)</f>
        <v>91.77106812727679</v>
      </c>
      <c r="E15" s="18">
        <v>0.14429413227559243</v>
      </c>
      <c r="F15" s="56"/>
      <c r="G15" s="27"/>
      <c r="H15" s="27"/>
      <c r="I15" s="27"/>
    </row>
    <row r="16" spans="1:6" ht="15">
      <c r="A16" s="13">
        <v>6</v>
      </c>
      <c r="B16" s="17" t="s">
        <v>21</v>
      </c>
      <c r="C16" s="17" t="s">
        <v>22</v>
      </c>
      <c r="D16" s="15">
        <f>E16*12*$D$2</f>
        <v>91.77106812727679</v>
      </c>
      <c r="E16" s="25">
        <v>0.14429413227559243</v>
      </c>
      <c r="F16" s="56"/>
    </row>
    <row r="17" spans="1:6" ht="15">
      <c r="A17" s="10"/>
      <c r="B17" s="29" t="s">
        <v>23</v>
      </c>
      <c r="C17" s="29"/>
      <c r="D17" s="30">
        <f>D7+D10+D12+D15</f>
        <v>1099.3652282495727</v>
      </c>
      <c r="E17" s="11">
        <v>1.7285616796376932</v>
      </c>
      <c r="F17" s="56"/>
    </row>
    <row r="18" spans="1:6" ht="15">
      <c r="A18" s="31"/>
      <c r="B18" s="32"/>
      <c r="C18" s="33"/>
      <c r="D18" s="34"/>
      <c r="E18" s="35"/>
      <c r="F18" s="3"/>
    </row>
    <row r="19" spans="1:6" ht="105">
      <c r="A19" s="21" t="s">
        <v>24</v>
      </c>
      <c r="B19" s="21" t="s">
        <v>25</v>
      </c>
      <c r="C19" s="21" t="s">
        <v>26</v>
      </c>
      <c r="D19" s="21" t="s">
        <v>27</v>
      </c>
      <c r="E19" s="21" t="s">
        <v>28</v>
      </c>
      <c r="F19" s="21" t="s">
        <v>29</v>
      </c>
    </row>
    <row r="20" spans="1:6" ht="15">
      <c r="A20" s="21">
        <v>1</v>
      </c>
      <c r="B20" s="9" t="s">
        <v>30</v>
      </c>
      <c r="C20" s="21" t="s">
        <v>31</v>
      </c>
      <c r="D20" s="21">
        <f>E20*12*D2</f>
        <v>1106.6000000000001</v>
      </c>
      <c r="E20" s="36">
        <v>1.7399371069182392</v>
      </c>
      <c r="F20" s="37">
        <v>2</v>
      </c>
    </row>
    <row r="21" spans="1:6" ht="15">
      <c r="A21" s="21"/>
      <c r="B21" s="38" t="s">
        <v>32</v>
      </c>
      <c r="C21" s="20"/>
      <c r="D21" s="39">
        <f>SUM(D20:D20)</f>
        <v>1106.6000000000001</v>
      </c>
      <c r="E21" s="40">
        <f>SUM(E20:E20)</f>
        <v>1.7399371069182392</v>
      </c>
      <c r="F21" s="41"/>
    </row>
    <row r="22" spans="1:6" ht="15">
      <c r="A22" s="31"/>
      <c r="B22" s="32"/>
      <c r="C22" s="42"/>
      <c r="D22" s="42"/>
      <c r="E22" s="42"/>
      <c r="F22" s="42"/>
    </row>
    <row r="23" spans="1:6" ht="29.25">
      <c r="A23" s="31"/>
      <c r="B23" s="32" t="s">
        <v>33</v>
      </c>
      <c r="C23" s="43">
        <f>D17+D21</f>
        <v>2205.9652282495726</v>
      </c>
      <c r="D23" s="43"/>
      <c r="E23" s="43"/>
      <c r="F23" s="42"/>
    </row>
    <row r="24" spans="1:6" ht="15">
      <c r="A24" s="31"/>
      <c r="B24" s="32" t="s">
        <v>34</v>
      </c>
      <c r="C24" s="44">
        <f>E17+E21</f>
        <v>3.4684987865559327</v>
      </c>
      <c r="D24" s="42"/>
      <c r="E24" s="42"/>
      <c r="F24" s="42"/>
    </row>
    <row r="25" spans="1:6" ht="15" customHeight="1">
      <c r="A25" s="31"/>
      <c r="B25" s="32"/>
      <c r="C25" s="44"/>
      <c r="D25" s="42"/>
      <c r="E25" s="42"/>
      <c r="F25" s="42"/>
    </row>
    <row r="26" spans="1:6" ht="33" customHeight="1">
      <c r="A26" s="112" t="s">
        <v>79</v>
      </c>
      <c r="B26" s="112"/>
      <c r="C26" s="112"/>
      <c r="D26" s="112"/>
      <c r="E26" s="112"/>
      <c r="F26" s="112"/>
    </row>
    <row r="27" spans="1:6" ht="15">
      <c r="A27" s="4"/>
      <c r="B27" s="4"/>
      <c r="C27" s="4"/>
      <c r="D27" s="3"/>
      <c r="E27" s="3"/>
      <c r="F27" s="3"/>
    </row>
    <row r="28" spans="1:6" ht="85.5">
      <c r="A28" s="9"/>
      <c r="B28" s="10" t="s">
        <v>4</v>
      </c>
      <c r="C28" s="10" t="s">
        <v>5</v>
      </c>
      <c r="D28" s="10" t="s">
        <v>6</v>
      </c>
      <c r="E28" s="10" t="s">
        <v>7</v>
      </c>
      <c r="F28" s="3"/>
    </row>
    <row r="29" spans="1:5" ht="30" customHeight="1">
      <c r="A29" s="113" t="s">
        <v>36</v>
      </c>
      <c r="B29" s="113"/>
      <c r="C29" s="113"/>
      <c r="D29" s="11">
        <f>D30</f>
        <v>6.996</v>
      </c>
      <c r="E29" s="11">
        <v>0.011000000000000001</v>
      </c>
    </row>
    <row r="30" spans="1:5" ht="30">
      <c r="A30" s="13" t="s">
        <v>37</v>
      </c>
      <c r="B30" s="45" t="s">
        <v>38</v>
      </c>
      <c r="C30" s="45" t="s">
        <v>39</v>
      </c>
      <c r="D30" s="15">
        <f>E30*12*$D$2</f>
        <v>6.996</v>
      </c>
      <c r="E30" s="46">
        <v>0.011000000000000001</v>
      </c>
    </row>
    <row r="31" spans="1:5" ht="30" customHeight="1">
      <c r="A31" s="113" t="s">
        <v>40</v>
      </c>
      <c r="B31" s="113"/>
      <c r="C31" s="113"/>
      <c r="D31" s="11">
        <f>D32</f>
        <v>41.976</v>
      </c>
      <c r="E31" s="11">
        <v>0.066</v>
      </c>
    </row>
    <row r="32" spans="1:5" ht="15">
      <c r="A32" s="13" t="s">
        <v>41</v>
      </c>
      <c r="B32" s="47" t="s">
        <v>42</v>
      </c>
      <c r="C32" s="9" t="s">
        <v>39</v>
      </c>
      <c r="D32" s="15">
        <f>E32*$D$2*12</f>
        <v>41.976</v>
      </c>
      <c r="E32" s="48">
        <v>0.066</v>
      </c>
    </row>
    <row r="33" spans="1:5" ht="15">
      <c r="A33" s="10"/>
      <c r="B33" s="29" t="s">
        <v>23</v>
      </c>
      <c r="C33" s="29"/>
      <c r="D33" s="30">
        <f>D29+D31</f>
        <v>48.972</v>
      </c>
      <c r="E33" s="11">
        <v>0.077</v>
      </c>
    </row>
    <row r="34" spans="1:6" ht="15">
      <c r="A34" s="3"/>
      <c r="B34" s="3"/>
      <c r="C34" s="3"/>
      <c r="D34" s="3"/>
      <c r="E34" s="3"/>
      <c r="F34" s="3"/>
    </row>
    <row r="35" spans="1:6" ht="15">
      <c r="A35" s="49"/>
      <c r="B35" s="49"/>
      <c r="C35" s="49"/>
      <c r="D35" s="49"/>
      <c r="E35" s="49"/>
      <c r="F35" s="50"/>
    </row>
    <row r="36" spans="1:6" ht="105">
      <c r="A36" s="21" t="s">
        <v>24</v>
      </c>
      <c r="B36" s="21" t="s">
        <v>25</v>
      </c>
      <c r="C36" s="21" t="s">
        <v>26</v>
      </c>
      <c r="D36" s="21" t="s">
        <v>27</v>
      </c>
      <c r="E36" s="21" t="s">
        <v>43</v>
      </c>
      <c r="F36" s="21" t="s">
        <v>29</v>
      </c>
    </row>
    <row r="37" spans="1:6" ht="15">
      <c r="A37" s="21">
        <v>1</v>
      </c>
      <c r="B37" s="9" t="s">
        <v>30</v>
      </c>
      <c r="C37" s="21" t="s">
        <v>31</v>
      </c>
      <c r="D37" s="21">
        <f>E37*12*D2</f>
        <v>1106.6000000000001</v>
      </c>
      <c r="E37" s="51">
        <v>1.7399371069182392</v>
      </c>
      <c r="F37" s="37">
        <v>2</v>
      </c>
    </row>
    <row r="38" spans="1:6" ht="15">
      <c r="A38" s="52"/>
      <c r="B38" s="52" t="s">
        <v>32</v>
      </c>
      <c r="C38" s="52"/>
      <c r="D38" s="53">
        <f>SUM(D37:D37)</f>
        <v>1106.6000000000001</v>
      </c>
      <c r="E38" s="54">
        <f>SUM(E37:E37)</f>
        <v>1.7399371069182392</v>
      </c>
      <c r="F38" s="52"/>
    </row>
    <row r="42" spans="2:3" ht="43.5">
      <c r="B42" s="32" t="s">
        <v>124</v>
      </c>
      <c r="C42" s="55">
        <f>C23</f>
        <v>2205.9652282495726</v>
      </c>
    </row>
  </sheetData>
  <mergeCells count="8">
    <mergeCell ref="A4:E4"/>
    <mergeCell ref="A7:C7"/>
    <mergeCell ref="A10:C10"/>
    <mergeCell ref="A12:C12"/>
    <mergeCell ref="A15:C15"/>
    <mergeCell ref="A26:F26"/>
    <mergeCell ref="A29:C29"/>
    <mergeCell ref="A31:C31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42"/>
  <sheetViews>
    <sheetView zoomScale="75" zoomScaleNormal="75" workbookViewId="0" topLeftCell="A31">
      <selection activeCell="D20" sqref="D20"/>
    </sheetView>
  </sheetViews>
  <sheetFormatPr defaultColWidth="9.00390625" defaultRowHeight="12.75"/>
  <cols>
    <col min="1" max="1" width="3.375" style="1" customWidth="1"/>
    <col min="2" max="2" width="40.875" style="1" customWidth="1"/>
    <col min="3" max="3" width="17.375" style="1" customWidth="1"/>
    <col min="4" max="4" width="11.25390625" style="1" customWidth="1"/>
    <col min="5" max="5" width="12.375" style="1" customWidth="1"/>
    <col min="6" max="6" width="8.625" style="1" customWidth="1"/>
    <col min="7" max="16384" width="9.125" style="1" customWidth="1"/>
  </cols>
  <sheetData>
    <row r="1" ht="15">
      <c r="B1" s="2" t="s">
        <v>125</v>
      </c>
    </row>
    <row r="2" spans="1:6" ht="24" customHeight="1">
      <c r="A2" s="3"/>
      <c r="B2" s="4" t="s">
        <v>126</v>
      </c>
      <c r="C2" s="5"/>
      <c r="D2" s="58">
        <v>81</v>
      </c>
      <c r="E2" s="7" t="s">
        <v>2</v>
      </c>
      <c r="F2" s="3"/>
    </row>
    <row r="3" spans="1:6" ht="15">
      <c r="A3" s="3"/>
      <c r="B3" s="8"/>
      <c r="C3" s="3"/>
      <c r="D3" s="3"/>
      <c r="E3" s="3"/>
      <c r="F3" s="3"/>
    </row>
    <row r="4" spans="1:6" ht="40.5" customHeight="1">
      <c r="A4" s="112" t="s">
        <v>77</v>
      </c>
      <c r="B4" s="112"/>
      <c r="C4" s="112"/>
      <c r="D4" s="112"/>
      <c r="E4" s="112"/>
      <c r="F4" s="3"/>
    </row>
    <row r="5" spans="1:6" ht="15">
      <c r="A5" s="4"/>
      <c r="B5" s="4"/>
      <c r="C5" s="4"/>
      <c r="D5" s="4"/>
      <c r="E5" s="4"/>
      <c r="F5" s="3"/>
    </row>
    <row r="6" spans="1:6" ht="85.5">
      <c r="A6" s="9"/>
      <c r="B6" s="10" t="s">
        <v>4</v>
      </c>
      <c r="C6" s="10" t="s">
        <v>5</v>
      </c>
      <c r="D6" s="10" t="s">
        <v>6</v>
      </c>
      <c r="E6" s="10" t="s">
        <v>7</v>
      </c>
      <c r="F6" s="3"/>
    </row>
    <row r="7" spans="1:7" ht="15">
      <c r="A7" s="114" t="s">
        <v>8</v>
      </c>
      <c r="B7" s="115"/>
      <c r="C7" s="116"/>
      <c r="D7" s="11">
        <f>SUM(D8:D9)</f>
        <v>296.056736462645</v>
      </c>
      <c r="E7" s="11">
        <v>0.304585119817536</v>
      </c>
      <c r="F7" s="56"/>
      <c r="G7" s="12"/>
    </row>
    <row r="8" spans="1:7" ht="15.75" customHeight="1">
      <c r="A8" s="13">
        <v>1</v>
      </c>
      <c r="B8" s="9" t="s">
        <v>9</v>
      </c>
      <c r="C8" s="14" t="s">
        <v>10</v>
      </c>
      <c r="D8" s="15">
        <f>E8*$D$2*12</f>
        <v>270.8661815760705</v>
      </c>
      <c r="E8" s="25">
        <v>0.27866891108649233</v>
      </c>
      <c r="F8" s="56"/>
      <c r="G8" s="12"/>
    </row>
    <row r="9" spans="1:7" ht="30">
      <c r="A9" s="13">
        <v>2</v>
      </c>
      <c r="B9" s="17" t="s">
        <v>11</v>
      </c>
      <c r="C9" s="17" t="s">
        <v>12</v>
      </c>
      <c r="D9" s="15">
        <f>E9*$D$2*12</f>
        <v>25.190554886574507</v>
      </c>
      <c r="E9" s="25">
        <v>0.025916208731043732</v>
      </c>
      <c r="F9" s="56"/>
      <c r="G9" s="12"/>
    </row>
    <row r="10" spans="1:7" ht="29.25" customHeight="1">
      <c r="A10" s="114" t="s">
        <v>13</v>
      </c>
      <c r="B10" s="117"/>
      <c r="C10" s="118"/>
      <c r="D10" s="18">
        <f>SUM(D11:D11)</f>
        <v>19.242702613496416</v>
      </c>
      <c r="E10" s="18">
        <v>0.01979701914968767</v>
      </c>
      <c r="F10" s="56"/>
      <c r="G10" s="12"/>
    </row>
    <row r="11" spans="1:6" ht="75" customHeight="1">
      <c r="A11" s="13">
        <v>3</v>
      </c>
      <c r="B11" s="17" t="s">
        <v>14</v>
      </c>
      <c r="C11" s="17" t="s">
        <v>15</v>
      </c>
      <c r="D11" s="15">
        <f>E11*12*$D$2</f>
        <v>19.242702613496416</v>
      </c>
      <c r="E11" s="15">
        <v>0.01979701914968767</v>
      </c>
      <c r="F11" s="56"/>
    </row>
    <row r="12" spans="1:9" ht="15">
      <c r="A12" s="111" t="s">
        <v>16</v>
      </c>
      <c r="B12" s="119"/>
      <c r="C12" s="119"/>
      <c r="D12" s="22">
        <f>SUM(D13:D14)</f>
        <v>1281.075429460189</v>
      </c>
      <c r="E12" s="22">
        <v>1.3179788368931986</v>
      </c>
      <c r="F12" s="56"/>
      <c r="G12" s="23"/>
      <c r="H12" s="23"/>
      <c r="I12" s="24"/>
    </row>
    <row r="13" spans="1:9" ht="75.75" customHeight="1">
      <c r="A13" s="13">
        <v>4</v>
      </c>
      <c r="B13" s="17" t="s">
        <v>17</v>
      </c>
      <c r="C13" s="17" t="s">
        <v>15</v>
      </c>
      <c r="D13" s="15">
        <f>E13*12*$D$2</f>
        <v>193.3847465559374</v>
      </c>
      <c r="E13" s="15">
        <v>0.19895550057195208</v>
      </c>
      <c r="F13" s="56"/>
      <c r="G13" s="23"/>
      <c r="H13" s="23"/>
      <c r="I13" s="24"/>
    </row>
    <row r="14" spans="1:9" ht="75">
      <c r="A14" s="13">
        <v>5</v>
      </c>
      <c r="B14" s="17" t="s">
        <v>18</v>
      </c>
      <c r="C14" s="17" t="s">
        <v>78</v>
      </c>
      <c r="D14" s="15">
        <f>E14*12*$D$2</f>
        <v>1087.6906829042516</v>
      </c>
      <c r="E14" s="25">
        <v>1.1190233363212465</v>
      </c>
      <c r="F14" s="56"/>
      <c r="G14" s="27"/>
      <c r="H14" s="27"/>
      <c r="I14" s="27"/>
    </row>
    <row r="15" spans="1:9" ht="15">
      <c r="A15" s="111" t="s">
        <v>20</v>
      </c>
      <c r="B15" s="111"/>
      <c r="C15" s="111"/>
      <c r="D15" s="26">
        <f>SUM(D16)</f>
        <v>98.7265980032665</v>
      </c>
      <c r="E15" s="18">
        <v>0.10157057407743467</v>
      </c>
      <c r="F15" s="56"/>
      <c r="G15" s="27"/>
      <c r="H15" s="27"/>
      <c r="I15" s="27"/>
    </row>
    <row r="16" spans="1:6" ht="15">
      <c r="A16" s="13">
        <v>6</v>
      </c>
      <c r="B16" s="17" t="s">
        <v>21</v>
      </c>
      <c r="C16" s="17" t="s">
        <v>22</v>
      </c>
      <c r="D16" s="15">
        <f>E16*12*$D$2</f>
        <v>98.7265980032665</v>
      </c>
      <c r="E16" s="25">
        <v>0.10157057407743467</v>
      </c>
      <c r="F16" s="56"/>
    </row>
    <row r="17" spans="1:6" ht="15">
      <c r="A17" s="10"/>
      <c r="B17" s="29" t="s">
        <v>23</v>
      </c>
      <c r="C17" s="29"/>
      <c r="D17" s="30">
        <f>D7+D10+D12+D15</f>
        <v>1695.101466539597</v>
      </c>
      <c r="E17" s="11">
        <v>1.743931549937857</v>
      </c>
      <c r="F17" s="56"/>
    </row>
    <row r="18" spans="1:6" ht="15">
      <c r="A18" s="31"/>
      <c r="B18" s="32"/>
      <c r="C18" s="33"/>
      <c r="D18" s="34"/>
      <c r="E18" s="35"/>
      <c r="F18" s="3"/>
    </row>
    <row r="19" spans="1:6" ht="105">
      <c r="A19" s="21" t="s">
        <v>24</v>
      </c>
      <c r="B19" s="21" t="s">
        <v>25</v>
      </c>
      <c r="C19" s="21" t="s">
        <v>26</v>
      </c>
      <c r="D19" s="21" t="s">
        <v>27</v>
      </c>
      <c r="E19" s="21" t="s">
        <v>28</v>
      </c>
      <c r="F19" s="21" t="s">
        <v>29</v>
      </c>
    </row>
    <row r="20" spans="1:6" ht="15">
      <c r="A20" s="21">
        <v>1</v>
      </c>
      <c r="B20" s="9" t="s">
        <v>30</v>
      </c>
      <c r="C20" s="21" t="s">
        <v>59</v>
      </c>
      <c r="D20" s="21">
        <f>E20*12*D2</f>
        <v>1936.5500000000002</v>
      </c>
      <c r="E20" s="36">
        <v>1.9923353909465022</v>
      </c>
      <c r="F20" s="37">
        <v>2</v>
      </c>
    </row>
    <row r="21" spans="1:6" ht="15">
      <c r="A21" s="21"/>
      <c r="B21" s="38" t="s">
        <v>32</v>
      </c>
      <c r="C21" s="20"/>
      <c r="D21" s="39">
        <f>SUM(D20:D20)</f>
        <v>1936.5500000000002</v>
      </c>
      <c r="E21" s="40">
        <f>SUM(E20:E20)</f>
        <v>1.9923353909465022</v>
      </c>
      <c r="F21" s="41"/>
    </row>
    <row r="22" spans="1:6" ht="15">
      <c r="A22" s="31"/>
      <c r="B22" s="32"/>
      <c r="C22" s="42"/>
      <c r="D22" s="42"/>
      <c r="E22" s="42"/>
      <c r="F22" s="42"/>
    </row>
    <row r="23" spans="1:6" ht="29.25">
      <c r="A23" s="31"/>
      <c r="B23" s="32" t="s">
        <v>33</v>
      </c>
      <c r="C23" s="43">
        <f>D17+D21</f>
        <v>3631.651466539597</v>
      </c>
      <c r="D23" s="43"/>
      <c r="E23" s="43"/>
      <c r="F23" s="42"/>
    </row>
    <row r="24" spans="1:6" ht="15">
      <c r="A24" s="31"/>
      <c r="B24" s="32" t="s">
        <v>34</v>
      </c>
      <c r="C24" s="44">
        <f>E17+E21</f>
        <v>3.7362669408843594</v>
      </c>
      <c r="D24" s="42"/>
      <c r="E24" s="42"/>
      <c r="F24" s="42"/>
    </row>
    <row r="25" spans="1:6" ht="11.25" customHeight="1">
      <c r="A25" s="31"/>
      <c r="B25" s="32"/>
      <c r="C25" s="44"/>
      <c r="D25" s="42"/>
      <c r="E25" s="42"/>
      <c r="F25" s="42"/>
    </row>
    <row r="26" spans="1:6" ht="33" customHeight="1">
      <c r="A26" s="112" t="s">
        <v>79</v>
      </c>
      <c r="B26" s="112"/>
      <c r="C26" s="112"/>
      <c r="D26" s="112"/>
      <c r="E26" s="112"/>
      <c r="F26" s="112"/>
    </row>
    <row r="27" spans="1:6" ht="15">
      <c r="A27" s="4"/>
      <c r="B27" s="4"/>
      <c r="C27" s="4"/>
      <c r="D27" s="3"/>
      <c r="E27" s="3"/>
      <c r="F27" s="3"/>
    </row>
    <row r="28" spans="1:6" ht="85.5">
      <c r="A28" s="9"/>
      <c r="B28" s="10" t="s">
        <v>4</v>
      </c>
      <c r="C28" s="10" t="s">
        <v>5</v>
      </c>
      <c r="D28" s="10" t="s">
        <v>6</v>
      </c>
      <c r="E28" s="10" t="s">
        <v>7</v>
      </c>
      <c r="F28" s="3"/>
    </row>
    <row r="29" spans="1:5" ht="30" customHeight="1">
      <c r="A29" s="113" t="s">
        <v>36</v>
      </c>
      <c r="B29" s="113"/>
      <c r="C29" s="113"/>
      <c r="D29" s="11">
        <f>D30</f>
        <v>10.692</v>
      </c>
      <c r="E29" s="11">
        <v>0.011000000000000001</v>
      </c>
    </row>
    <row r="30" spans="1:5" ht="30">
      <c r="A30" s="13" t="s">
        <v>37</v>
      </c>
      <c r="B30" s="45" t="s">
        <v>38</v>
      </c>
      <c r="C30" s="45" t="s">
        <v>39</v>
      </c>
      <c r="D30" s="15">
        <f>E30*12*$D$2</f>
        <v>10.692</v>
      </c>
      <c r="E30" s="46">
        <v>0.011000000000000001</v>
      </c>
    </row>
    <row r="31" spans="1:5" ht="30" customHeight="1">
      <c r="A31" s="113" t="s">
        <v>40</v>
      </c>
      <c r="B31" s="113"/>
      <c r="C31" s="113"/>
      <c r="D31" s="11">
        <f>D32</f>
        <v>64.152</v>
      </c>
      <c r="E31" s="11">
        <v>0.066</v>
      </c>
    </row>
    <row r="32" spans="1:5" ht="15">
      <c r="A32" s="13" t="s">
        <v>41</v>
      </c>
      <c r="B32" s="47" t="s">
        <v>42</v>
      </c>
      <c r="C32" s="9" t="s">
        <v>39</v>
      </c>
      <c r="D32" s="15">
        <f>E32*$D$2*12</f>
        <v>64.152</v>
      </c>
      <c r="E32" s="48">
        <v>0.066</v>
      </c>
    </row>
    <row r="33" spans="1:5" ht="15">
      <c r="A33" s="10"/>
      <c r="B33" s="29" t="s">
        <v>23</v>
      </c>
      <c r="C33" s="29"/>
      <c r="D33" s="30">
        <f>D29+D31</f>
        <v>74.844</v>
      </c>
      <c r="E33" s="11">
        <v>0.077</v>
      </c>
    </row>
    <row r="34" spans="1:6" ht="15">
      <c r="A34" s="3"/>
      <c r="B34" s="3"/>
      <c r="C34" s="3"/>
      <c r="D34" s="3"/>
      <c r="E34" s="3"/>
      <c r="F34" s="3"/>
    </row>
    <row r="35" spans="1:6" ht="15">
      <c r="A35" s="49"/>
      <c r="B35" s="49"/>
      <c r="C35" s="49"/>
      <c r="D35" s="49"/>
      <c r="E35" s="49"/>
      <c r="F35" s="50"/>
    </row>
    <row r="36" spans="1:6" ht="105">
      <c r="A36" s="21" t="s">
        <v>24</v>
      </c>
      <c r="B36" s="21" t="s">
        <v>25</v>
      </c>
      <c r="C36" s="21" t="s">
        <v>26</v>
      </c>
      <c r="D36" s="21" t="s">
        <v>27</v>
      </c>
      <c r="E36" s="21" t="s">
        <v>43</v>
      </c>
      <c r="F36" s="21" t="s">
        <v>29</v>
      </c>
    </row>
    <row r="37" spans="1:6" ht="15">
      <c r="A37" s="21">
        <v>1</v>
      </c>
      <c r="B37" s="9" t="s">
        <v>30</v>
      </c>
      <c r="C37" s="21" t="s">
        <v>59</v>
      </c>
      <c r="D37" s="21">
        <f>E37*12*D2</f>
        <v>1936.5500000000002</v>
      </c>
      <c r="E37" s="51">
        <v>1.9923353909465022</v>
      </c>
      <c r="F37" s="37">
        <v>2</v>
      </c>
    </row>
    <row r="38" spans="1:6" ht="15">
      <c r="A38" s="52"/>
      <c r="B38" s="52" t="s">
        <v>32</v>
      </c>
      <c r="C38" s="52"/>
      <c r="D38" s="53">
        <f>SUM(D37:D37)</f>
        <v>1936.5500000000002</v>
      </c>
      <c r="E38" s="54">
        <f>SUM(E37:E37)</f>
        <v>1.9923353909465022</v>
      </c>
      <c r="F38" s="52"/>
    </row>
    <row r="42" spans="2:3" ht="43.5">
      <c r="B42" s="32" t="s">
        <v>127</v>
      </c>
      <c r="C42" s="55">
        <f>C23</f>
        <v>3631.651466539597</v>
      </c>
    </row>
  </sheetData>
  <mergeCells count="8">
    <mergeCell ref="A4:E4"/>
    <mergeCell ref="A7:C7"/>
    <mergeCell ref="A10:C10"/>
    <mergeCell ref="A12:C12"/>
    <mergeCell ref="A15:C15"/>
    <mergeCell ref="A26:F26"/>
    <mergeCell ref="A29:C29"/>
    <mergeCell ref="A31:C31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42"/>
  <sheetViews>
    <sheetView zoomScale="75" zoomScaleNormal="75" workbookViewId="0" topLeftCell="A34">
      <selection activeCell="C42" sqref="C42"/>
    </sheetView>
  </sheetViews>
  <sheetFormatPr defaultColWidth="9.00390625" defaultRowHeight="12.75"/>
  <cols>
    <col min="1" max="1" width="3.375" style="1" customWidth="1"/>
    <col min="2" max="2" width="40.875" style="1" customWidth="1"/>
    <col min="3" max="3" width="17.375" style="1" customWidth="1"/>
    <col min="4" max="4" width="11.25390625" style="1" customWidth="1"/>
    <col min="5" max="5" width="12.375" style="1" customWidth="1"/>
    <col min="6" max="6" width="8.625" style="1" customWidth="1"/>
    <col min="7" max="16384" width="9.125" style="1" customWidth="1"/>
  </cols>
  <sheetData>
    <row r="1" ht="15">
      <c r="B1" s="2" t="s">
        <v>128</v>
      </c>
    </row>
    <row r="2" spans="1:6" ht="24" customHeight="1">
      <c r="A2" s="3"/>
      <c r="B2" s="4" t="s">
        <v>129</v>
      </c>
      <c r="C2" s="5"/>
      <c r="D2" s="58">
        <v>81</v>
      </c>
      <c r="E2" s="7" t="s">
        <v>2</v>
      </c>
      <c r="F2" s="3"/>
    </row>
    <row r="3" spans="1:6" ht="15">
      <c r="A3" s="3"/>
      <c r="B3" s="8"/>
      <c r="C3" s="3"/>
      <c r="D3" s="3"/>
      <c r="E3" s="3"/>
      <c r="F3" s="3"/>
    </row>
    <row r="4" spans="1:6" ht="40.5" customHeight="1">
      <c r="A4" s="112" t="s">
        <v>77</v>
      </c>
      <c r="B4" s="112"/>
      <c r="C4" s="112"/>
      <c r="D4" s="112"/>
      <c r="E4" s="112"/>
      <c r="F4" s="3"/>
    </row>
    <row r="5" spans="1:6" ht="15">
      <c r="A5" s="4"/>
      <c r="B5" s="4"/>
      <c r="C5" s="4"/>
      <c r="D5" s="4"/>
      <c r="E5" s="4"/>
      <c r="F5" s="3"/>
    </row>
    <row r="6" spans="1:6" ht="85.5">
      <c r="A6" s="9"/>
      <c r="B6" s="10" t="s">
        <v>4</v>
      </c>
      <c r="C6" s="10" t="s">
        <v>5</v>
      </c>
      <c r="D6" s="10" t="s">
        <v>6</v>
      </c>
      <c r="E6" s="10" t="s">
        <v>7</v>
      </c>
      <c r="F6" s="3"/>
    </row>
    <row r="7" spans="1:7" ht="15">
      <c r="A7" s="114" t="s">
        <v>8</v>
      </c>
      <c r="B7" s="115"/>
      <c r="C7" s="116"/>
      <c r="D7" s="11">
        <f>SUM(D8:D9)</f>
        <v>296.056736462645</v>
      </c>
      <c r="E7" s="11">
        <v>0.304585119817536</v>
      </c>
      <c r="F7" s="56"/>
      <c r="G7" s="12"/>
    </row>
    <row r="8" spans="1:7" ht="15.75" customHeight="1">
      <c r="A8" s="13">
        <v>1</v>
      </c>
      <c r="B8" s="9" t="s">
        <v>9</v>
      </c>
      <c r="C8" s="14" t="s">
        <v>10</v>
      </c>
      <c r="D8" s="15">
        <f>E8*$D$2*12</f>
        <v>270.8661815760705</v>
      </c>
      <c r="E8" s="25">
        <v>0.27866891108649233</v>
      </c>
      <c r="F8" s="56"/>
      <c r="G8" s="12"/>
    </row>
    <row r="9" spans="1:7" ht="30">
      <c r="A9" s="13">
        <v>2</v>
      </c>
      <c r="B9" s="17" t="s">
        <v>11</v>
      </c>
      <c r="C9" s="17" t="s">
        <v>12</v>
      </c>
      <c r="D9" s="15">
        <f>E9*$D$2*12</f>
        <v>25.190554886574507</v>
      </c>
      <c r="E9" s="25">
        <v>0.025916208731043732</v>
      </c>
      <c r="F9" s="56"/>
      <c r="G9" s="12"/>
    </row>
    <row r="10" spans="1:7" ht="29.25" customHeight="1">
      <c r="A10" s="114" t="s">
        <v>13</v>
      </c>
      <c r="B10" s="117"/>
      <c r="C10" s="118"/>
      <c r="D10" s="18">
        <f>SUM(D11:D11)</f>
        <v>19.242702613496416</v>
      </c>
      <c r="E10" s="18">
        <v>0.01979701914968767</v>
      </c>
      <c r="F10" s="56"/>
      <c r="G10" s="12"/>
    </row>
    <row r="11" spans="1:6" ht="75" customHeight="1">
      <c r="A11" s="13">
        <v>3</v>
      </c>
      <c r="B11" s="17" t="s">
        <v>14</v>
      </c>
      <c r="C11" s="17" t="s">
        <v>15</v>
      </c>
      <c r="D11" s="15">
        <f>E11*12*$D$2</f>
        <v>19.242702613496416</v>
      </c>
      <c r="E11" s="15">
        <v>0.01979701914968767</v>
      </c>
      <c r="F11" s="56"/>
    </row>
    <row r="12" spans="1:9" ht="15">
      <c r="A12" s="111" t="s">
        <v>16</v>
      </c>
      <c r="B12" s="119"/>
      <c r="C12" s="119"/>
      <c r="D12" s="22">
        <f>SUM(D13:D14)</f>
        <v>1281.075429460189</v>
      </c>
      <c r="E12" s="22">
        <v>1.3179788368931986</v>
      </c>
      <c r="F12" s="56"/>
      <c r="G12" s="23"/>
      <c r="H12" s="23"/>
      <c r="I12" s="24"/>
    </row>
    <row r="13" spans="1:9" ht="80.25" customHeight="1">
      <c r="A13" s="13">
        <v>4</v>
      </c>
      <c r="B13" s="17" t="s">
        <v>17</v>
      </c>
      <c r="C13" s="17" t="s">
        <v>15</v>
      </c>
      <c r="D13" s="15">
        <f>E13*12*$D$2</f>
        <v>193.3847465559374</v>
      </c>
      <c r="E13" s="15">
        <v>0.19895550057195208</v>
      </c>
      <c r="F13" s="56"/>
      <c r="G13" s="23"/>
      <c r="H13" s="23"/>
      <c r="I13" s="24"/>
    </row>
    <row r="14" spans="1:9" ht="75">
      <c r="A14" s="13">
        <v>5</v>
      </c>
      <c r="B14" s="17" t="s">
        <v>18</v>
      </c>
      <c r="C14" s="17" t="s">
        <v>78</v>
      </c>
      <c r="D14" s="15">
        <f>E14*12*$D$2</f>
        <v>1087.6906829042516</v>
      </c>
      <c r="E14" s="25">
        <v>1.1190233363212465</v>
      </c>
      <c r="F14" s="56"/>
      <c r="G14" s="27"/>
      <c r="H14" s="27"/>
      <c r="I14" s="27"/>
    </row>
    <row r="15" spans="1:9" ht="15">
      <c r="A15" s="111" t="s">
        <v>20</v>
      </c>
      <c r="B15" s="111"/>
      <c r="C15" s="111"/>
      <c r="D15" s="26">
        <f>SUM(D16)</f>
        <v>98.7265980032665</v>
      </c>
      <c r="E15" s="18">
        <v>0.10157057407743467</v>
      </c>
      <c r="F15" s="56"/>
      <c r="G15" s="27"/>
      <c r="H15" s="27"/>
      <c r="I15" s="27"/>
    </row>
    <row r="16" spans="1:6" ht="15">
      <c r="A16" s="13">
        <v>6</v>
      </c>
      <c r="B16" s="17" t="s">
        <v>21</v>
      </c>
      <c r="C16" s="17" t="s">
        <v>22</v>
      </c>
      <c r="D16" s="15">
        <f>E16*12*$D$2</f>
        <v>98.7265980032665</v>
      </c>
      <c r="E16" s="25">
        <v>0.10157057407743467</v>
      </c>
      <c r="F16" s="56"/>
    </row>
    <row r="17" spans="1:6" ht="15">
      <c r="A17" s="10"/>
      <c r="B17" s="29" t="s">
        <v>23</v>
      </c>
      <c r="C17" s="29"/>
      <c r="D17" s="30">
        <f>D7+D10+D12+D15</f>
        <v>1695.101466539597</v>
      </c>
      <c r="E17" s="11">
        <v>1.743931549937857</v>
      </c>
      <c r="F17" s="56"/>
    </row>
    <row r="18" spans="1:6" ht="15">
      <c r="A18" s="31"/>
      <c r="B18" s="32"/>
      <c r="C18" s="33"/>
      <c r="D18" s="34"/>
      <c r="E18" s="35"/>
      <c r="F18" s="3"/>
    </row>
    <row r="19" spans="1:6" ht="105">
      <c r="A19" s="21" t="s">
        <v>24</v>
      </c>
      <c r="B19" s="21" t="s">
        <v>25</v>
      </c>
      <c r="C19" s="21" t="s">
        <v>26</v>
      </c>
      <c r="D19" s="21" t="s">
        <v>27</v>
      </c>
      <c r="E19" s="21" t="s">
        <v>28</v>
      </c>
      <c r="F19" s="21" t="s">
        <v>29</v>
      </c>
    </row>
    <row r="20" spans="1:6" ht="15">
      <c r="A20" s="21">
        <v>1</v>
      </c>
      <c r="B20" s="9" t="s">
        <v>30</v>
      </c>
      <c r="C20" s="21" t="s">
        <v>59</v>
      </c>
      <c r="D20" s="21">
        <f>E20*12*D2</f>
        <v>1936.5500000000002</v>
      </c>
      <c r="E20" s="36">
        <v>1.9923353909465022</v>
      </c>
      <c r="F20" s="37">
        <v>2</v>
      </c>
    </row>
    <row r="21" spans="1:6" ht="15">
      <c r="A21" s="21"/>
      <c r="B21" s="38" t="s">
        <v>32</v>
      </c>
      <c r="C21" s="20"/>
      <c r="D21" s="39">
        <f>SUM(D20:D20)</f>
        <v>1936.5500000000002</v>
      </c>
      <c r="E21" s="40">
        <f>SUM(E20:E20)</f>
        <v>1.9923353909465022</v>
      </c>
      <c r="F21" s="41"/>
    </row>
    <row r="22" spans="1:6" ht="15">
      <c r="A22" s="31"/>
      <c r="B22" s="32"/>
      <c r="C22" s="42"/>
      <c r="D22" s="42"/>
      <c r="E22" s="42"/>
      <c r="F22" s="42"/>
    </row>
    <row r="23" spans="1:6" ht="29.25">
      <c r="A23" s="31"/>
      <c r="B23" s="32" t="s">
        <v>33</v>
      </c>
      <c r="C23" s="43">
        <f>D17+D21</f>
        <v>3631.651466539597</v>
      </c>
      <c r="D23" s="43"/>
      <c r="E23" s="43"/>
      <c r="F23" s="42"/>
    </row>
    <row r="24" spans="1:6" ht="15">
      <c r="A24" s="31"/>
      <c r="B24" s="32" t="s">
        <v>34</v>
      </c>
      <c r="C24" s="44">
        <f>E17+E21</f>
        <v>3.7362669408843594</v>
      </c>
      <c r="D24" s="42"/>
      <c r="E24" s="42"/>
      <c r="F24" s="42"/>
    </row>
    <row r="25" spans="1:6" ht="14.25" customHeight="1">
      <c r="A25" s="31"/>
      <c r="B25" s="32"/>
      <c r="C25" s="44"/>
      <c r="D25" s="42"/>
      <c r="E25" s="42"/>
      <c r="F25" s="42"/>
    </row>
    <row r="26" spans="1:6" ht="33" customHeight="1">
      <c r="A26" s="112" t="s">
        <v>79</v>
      </c>
      <c r="B26" s="112"/>
      <c r="C26" s="112"/>
      <c r="D26" s="112"/>
      <c r="E26" s="112"/>
      <c r="F26" s="112"/>
    </row>
    <row r="27" spans="1:6" ht="15">
      <c r="A27" s="4"/>
      <c r="B27" s="4"/>
      <c r="C27" s="4"/>
      <c r="D27" s="3"/>
      <c r="E27" s="3"/>
      <c r="F27" s="3"/>
    </row>
    <row r="28" spans="1:6" ht="85.5">
      <c r="A28" s="9"/>
      <c r="B28" s="10" t="s">
        <v>4</v>
      </c>
      <c r="C28" s="10" t="s">
        <v>5</v>
      </c>
      <c r="D28" s="10" t="s">
        <v>6</v>
      </c>
      <c r="E28" s="10" t="s">
        <v>7</v>
      </c>
      <c r="F28" s="3"/>
    </row>
    <row r="29" spans="1:5" ht="30" customHeight="1">
      <c r="A29" s="113" t="s">
        <v>36</v>
      </c>
      <c r="B29" s="113"/>
      <c r="C29" s="113"/>
      <c r="D29" s="11">
        <f>D30</f>
        <v>10.692</v>
      </c>
      <c r="E29" s="11">
        <v>0.011000000000000001</v>
      </c>
    </row>
    <row r="30" spans="1:5" ht="30">
      <c r="A30" s="13" t="s">
        <v>37</v>
      </c>
      <c r="B30" s="45" t="s">
        <v>38</v>
      </c>
      <c r="C30" s="45" t="s">
        <v>39</v>
      </c>
      <c r="D30" s="15">
        <f>E30*12*$D$2</f>
        <v>10.692</v>
      </c>
      <c r="E30" s="46">
        <v>0.011000000000000001</v>
      </c>
    </row>
    <row r="31" spans="1:5" ht="30" customHeight="1">
      <c r="A31" s="113" t="s">
        <v>40</v>
      </c>
      <c r="B31" s="113"/>
      <c r="C31" s="113"/>
      <c r="D31" s="11">
        <f>D32</f>
        <v>64.152</v>
      </c>
      <c r="E31" s="11">
        <v>0.066</v>
      </c>
    </row>
    <row r="32" spans="1:5" ht="15">
      <c r="A32" s="13" t="s">
        <v>41</v>
      </c>
      <c r="B32" s="47" t="s">
        <v>42</v>
      </c>
      <c r="C32" s="9" t="s">
        <v>39</v>
      </c>
      <c r="D32" s="15">
        <f>E32*$D$2*12</f>
        <v>64.152</v>
      </c>
      <c r="E32" s="48">
        <v>0.066</v>
      </c>
    </row>
    <row r="33" spans="1:5" ht="15">
      <c r="A33" s="10"/>
      <c r="B33" s="29" t="s">
        <v>23</v>
      </c>
      <c r="C33" s="29"/>
      <c r="D33" s="30">
        <f>D29+D31</f>
        <v>74.844</v>
      </c>
      <c r="E33" s="11">
        <v>0.077</v>
      </c>
    </row>
    <row r="34" spans="1:6" ht="15">
      <c r="A34" s="3"/>
      <c r="B34" s="3"/>
      <c r="C34" s="3"/>
      <c r="D34" s="3"/>
      <c r="E34" s="3"/>
      <c r="F34" s="3"/>
    </row>
    <row r="35" spans="1:6" ht="15">
      <c r="A35" s="49"/>
      <c r="B35" s="49"/>
      <c r="C35" s="49"/>
      <c r="D35" s="49"/>
      <c r="E35" s="49"/>
      <c r="F35" s="50"/>
    </row>
    <row r="36" spans="1:6" ht="105">
      <c r="A36" s="21" t="s">
        <v>24</v>
      </c>
      <c r="B36" s="21" t="s">
        <v>25</v>
      </c>
      <c r="C36" s="21" t="s">
        <v>26</v>
      </c>
      <c r="D36" s="21" t="s">
        <v>27</v>
      </c>
      <c r="E36" s="21" t="s">
        <v>43</v>
      </c>
      <c r="F36" s="21" t="s">
        <v>29</v>
      </c>
    </row>
    <row r="37" spans="1:6" ht="15">
      <c r="A37" s="21">
        <v>1</v>
      </c>
      <c r="B37" s="9" t="s">
        <v>30</v>
      </c>
      <c r="C37" s="21" t="s">
        <v>59</v>
      </c>
      <c r="D37" s="21">
        <f>E37*12*D2</f>
        <v>1936.5500000000002</v>
      </c>
      <c r="E37" s="51">
        <v>1.9923353909465022</v>
      </c>
      <c r="F37" s="37">
        <v>2</v>
      </c>
    </row>
    <row r="38" spans="1:6" ht="15">
      <c r="A38" s="52"/>
      <c r="B38" s="52" t="s">
        <v>32</v>
      </c>
      <c r="C38" s="52"/>
      <c r="D38" s="53">
        <f>SUM(D37:D37)</f>
        <v>1936.5500000000002</v>
      </c>
      <c r="E38" s="54">
        <f>SUM(E37:E37)</f>
        <v>1.9923353909465022</v>
      </c>
      <c r="F38" s="52"/>
    </row>
    <row r="42" spans="2:3" ht="43.5">
      <c r="B42" s="32" t="s">
        <v>130</v>
      </c>
      <c r="C42" s="55">
        <f>C23</f>
        <v>3631.651466539597</v>
      </c>
    </row>
  </sheetData>
  <mergeCells count="8">
    <mergeCell ref="A4:E4"/>
    <mergeCell ref="A7:C7"/>
    <mergeCell ref="A10:C10"/>
    <mergeCell ref="A12:C12"/>
    <mergeCell ref="A15:C15"/>
    <mergeCell ref="A26:F26"/>
    <mergeCell ref="A29:C29"/>
    <mergeCell ref="A31:C31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I84"/>
  <sheetViews>
    <sheetView zoomScale="75" zoomScaleNormal="75" workbookViewId="0" topLeftCell="A1">
      <selection activeCell="D59" sqref="D59"/>
    </sheetView>
  </sheetViews>
  <sheetFormatPr defaultColWidth="9.00390625" defaultRowHeight="12.75"/>
  <cols>
    <col min="1" max="1" width="3.375" style="1" customWidth="1"/>
    <col min="2" max="2" width="40.875" style="1" customWidth="1"/>
    <col min="3" max="3" width="17.375" style="1" customWidth="1"/>
    <col min="4" max="4" width="11.25390625" style="1" customWidth="1"/>
    <col min="5" max="5" width="12.25390625" style="1" customWidth="1"/>
    <col min="6" max="6" width="8.625" style="1" customWidth="1"/>
    <col min="7" max="16384" width="9.125" style="1" customWidth="1"/>
  </cols>
  <sheetData>
    <row r="1" ht="21" customHeight="1">
      <c r="B1" s="2" t="s">
        <v>131</v>
      </c>
    </row>
    <row r="2" spans="1:6" ht="24" customHeight="1">
      <c r="A2" s="3"/>
      <c r="B2" s="4" t="s">
        <v>132</v>
      </c>
      <c r="C2" s="5"/>
      <c r="D2" s="6">
        <v>166.4</v>
      </c>
      <c r="E2" s="7" t="s">
        <v>2</v>
      </c>
      <c r="F2" s="3"/>
    </row>
    <row r="3" spans="1:6" ht="15">
      <c r="A3" s="3"/>
      <c r="B3" s="8"/>
      <c r="C3" s="3"/>
      <c r="D3" s="3"/>
      <c r="E3" s="3"/>
      <c r="F3" s="3"/>
    </row>
    <row r="4" spans="1:6" ht="34.5" customHeight="1">
      <c r="A4" s="112" t="s">
        <v>77</v>
      </c>
      <c r="B4" s="112"/>
      <c r="C4" s="112"/>
      <c r="D4" s="112"/>
      <c r="E4" s="112"/>
      <c r="F4" s="3"/>
    </row>
    <row r="5" spans="1:6" ht="15">
      <c r="A5" s="4"/>
      <c r="B5" s="4"/>
      <c r="C5" s="4"/>
      <c r="D5" s="4"/>
      <c r="E5" s="4"/>
      <c r="F5" s="3"/>
    </row>
    <row r="6" spans="1:6" ht="85.5">
      <c r="A6" s="9"/>
      <c r="B6" s="10" t="s">
        <v>4</v>
      </c>
      <c r="C6" s="10" t="s">
        <v>5</v>
      </c>
      <c r="D6" s="10" t="s">
        <v>6</v>
      </c>
      <c r="E6" s="10" t="s">
        <v>7</v>
      </c>
      <c r="F6" s="3"/>
    </row>
    <row r="7" spans="1:6" s="107" customFormat="1" ht="15">
      <c r="A7" s="132" t="s">
        <v>143</v>
      </c>
      <c r="B7" s="133"/>
      <c r="C7" s="133"/>
      <c r="D7" s="105">
        <f>SUM(D8:D8)</f>
        <v>61.071475579132326</v>
      </c>
      <c r="E7" s="105">
        <v>0.030584673266793032</v>
      </c>
      <c r="F7" s="106"/>
    </row>
    <row r="8" spans="1:6" s="107" customFormat="1" ht="30">
      <c r="A8" s="108">
        <v>1</v>
      </c>
      <c r="B8" s="101" t="s">
        <v>144</v>
      </c>
      <c r="C8" s="101" t="s">
        <v>145</v>
      </c>
      <c r="D8" s="109">
        <f>E8*$D$2*12</f>
        <v>61.071475579132326</v>
      </c>
      <c r="E8" s="110">
        <v>0.030584673266793032</v>
      </c>
      <c r="F8" s="106"/>
    </row>
    <row r="9" spans="1:7" ht="15">
      <c r="A9" s="114" t="s">
        <v>8</v>
      </c>
      <c r="B9" s="115"/>
      <c r="C9" s="116"/>
      <c r="D9" s="11">
        <f>SUM(D10:D11)</f>
        <v>2072.3971552385115</v>
      </c>
      <c r="E9" s="11">
        <v>1.0378591522628762</v>
      </c>
      <c r="F9" s="106"/>
      <c r="G9" s="12"/>
    </row>
    <row r="10" spans="1:7" ht="15.75" customHeight="1">
      <c r="A10" s="13">
        <v>1</v>
      </c>
      <c r="B10" s="9" t="s">
        <v>9</v>
      </c>
      <c r="C10" s="14" t="s">
        <v>10</v>
      </c>
      <c r="D10" s="15">
        <f>E10*$D$2*12</f>
        <v>1896.0632710324896</v>
      </c>
      <c r="E10" s="25">
        <v>0.9495509169834182</v>
      </c>
      <c r="F10" s="106"/>
      <c r="G10" s="12"/>
    </row>
    <row r="11" spans="1:7" ht="30">
      <c r="A11" s="13">
        <v>2</v>
      </c>
      <c r="B11" s="17" t="s">
        <v>11</v>
      </c>
      <c r="C11" s="17" t="s">
        <v>12</v>
      </c>
      <c r="D11" s="15">
        <f>E11*$D$2*12</f>
        <v>176.33388420602162</v>
      </c>
      <c r="E11" s="25">
        <v>0.08830823527945794</v>
      </c>
      <c r="F11" s="106"/>
      <c r="G11" s="12"/>
    </row>
    <row r="12" spans="1:7" ht="29.25" customHeight="1">
      <c r="A12" s="114" t="s">
        <v>13</v>
      </c>
      <c r="B12" s="117"/>
      <c r="C12" s="118"/>
      <c r="D12" s="18">
        <f>SUM(D13:D15)</f>
        <v>420.7986234944876</v>
      </c>
      <c r="E12" s="18">
        <v>0.21073649013145412</v>
      </c>
      <c r="F12" s="106"/>
      <c r="G12" s="12"/>
    </row>
    <row r="13" spans="1:7" ht="29.25" customHeight="1">
      <c r="A13" s="108">
        <v>11</v>
      </c>
      <c r="B13" s="101" t="s">
        <v>146</v>
      </c>
      <c r="C13" s="101" t="s">
        <v>15</v>
      </c>
      <c r="D13" s="15">
        <f>E13*12*$D$2</f>
        <v>94.38045990249854</v>
      </c>
      <c r="E13" s="15">
        <v>0.04726585531976089</v>
      </c>
      <c r="F13" s="106"/>
      <c r="G13" s="12"/>
    </row>
    <row r="14" spans="1:7" ht="29.25" customHeight="1">
      <c r="A14" s="108">
        <v>13</v>
      </c>
      <c r="B14" s="101" t="s">
        <v>147</v>
      </c>
      <c r="C14" s="101" t="s">
        <v>15</v>
      </c>
      <c r="D14" s="15">
        <f>E14*12*$D$2</f>
        <v>166.29100354440905</v>
      </c>
      <c r="E14" s="15">
        <v>0.08327874776863434</v>
      </c>
      <c r="F14" s="106"/>
      <c r="G14" s="12"/>
    </row>
    <row r="15" spans="1:6" ht="75">
      <c r="A15" s="108">
        <v>14</v>
      </c>
      <c r="B15" s="101" t="s">
        <v>14</v>
      </c>
      <c r="C15" s="101" t="s">
        <v>15</v>
      </c>
      <c r="D15" s="15">
        <f>E15*12*$D$2</f>
        <v>160.12716004758</v>
      </c>
      <c r="E15" s="15">
        <v>0.0801918870430589</v>
      </c>
      <c r="F15" s="106"/>
    </row>
    <row r="16" spans="1:9" ht="15">
      <c r="A16" s="111" t="s">
        <v>16</v>
      </c>
      <c r="B16" s="119"/>
      <c r="C16" s="119"/>
      <c r="D16" s="22">
        <f>SUM(D17:D18)</f>
        <v>2843.078186621694</v>
      </c>
      <c r="E16" s="22">
        <v>1.4238172008321783</v>
      </c>
      <c r="F16" s="106"/>
      <c r="G16" s="23"/>
      <c r="H16" s="23"/>
      <c r="I16" s="24"/>
    </row>
    <row r="17" spans="1:9" ht="75">
      <c r="A17" s="13">
        <v>4</v>
      </c>
      <c r="B17" s="101" t="s">
        <v>57</v>
      </c>
      <c r="C17" s="101" t="s">
        <v>15</v>
      </c>
      <c r="D17" s="15">
        <f>E17*12*$D$2</f>
        <v>193.71680535419844</v>
      </c>
      <c r="E17" s="15">
        <v>0.09701362447626125</v>
      </c>
      <c r="F17" s="106"/>
      <c r="G17" s="23"/>
      <c r="H17" s="23"/>
      <c r="I17" s="24"/>
    </row>
    <row r="18" spans="1:9" ht="90">
      <c r="A18" s="13">
        <v>5</v>
      </c>
      <c r="B18" s="101" t="s">
        <v>18</v>
      </c>
      <c r="C18" s="101" t="s">
        <v>83</v>
      </c>
      <c r="D18" s="15">
        <f>E18*12*$D$2</f>
        <v>2649.3613812674953</v>
      </c>
      <c r="E18" s="25">
        <v>1.3268035763559172</v>
      </c>
      <c r="F18" s="106"/>
      <c r="G18" s="27"/>
      <c r="H18" s="27"/>
      <c r="I18" s="27"/>
    </row>
    <row r="19" spans="1:9" ht="15">
      <c r="A19" s="111" t="s">
        <v>20</v>
      </c>
      <c r="B19" s="111"/>
      <c r="C19" s="111"/>
      <c r="D19" s="26">
        <f>SUM(D20)</f>
        <v>630.8356325108458</v>
      </c>
      <c r="E19" s="18">
        <v>0.3158232935250629</v>
      </c>
      <c r="F19" s="106"/>
      <c r="G19" s="27"/>
      <c r="H19" s="27"/>
      <c r="I19" s="27"/>
    </row>
    <row r="20" spans="1:6" ht="15">
      <c r="A20" s="13">
        <v>6</v>
      </c>
      <c r="B20" s="17" t="s">
        <v>21</v>
      </c>
      <c r="C20" s="17" t="s">
        <v>22</v>
      </c>
      <c r="D20" s="15">
        <f>E20*12*$D$2</f>
        <v>630.8356325108458</v>
      </c>
      <c r="E20" s="25">
        <v>0.315923293525063</v>
      </c>
      <c r="F20" s="106"/>
    </row>
    <row r="21" spans="1:6" ht="15">
      <c r="A21" s="10"/>
      <c r="B21" s="29" t="s">
        <v>23</v>
      </c>
      <c r="C21" s="29"/>
      <c r="D21" s="30">
        <f>D7+D9+D12+D16+D19</f>
        <v>6028.181073444671</v>
      </c>
      <c r="E21" s="11">
        <v>3.0188208100183647</v>
      </c>
      <c r="F21" s="106"/>
    </row>
    <row r="22" spans="1:6" ht="18" customHeight="1">
      <c r="A22" s="31"/>
      <c r="B22" s="32"/>
      <c r="C22" s="33"/>
      <c r="D22" s="34"/>
      <c r="E22" s="35"/>
      <c r="F22" s="3"/>
    </row>
    <row r="23" spans="1:6" ht="105">
      <c r="A23" s="21" t="s">
        <v>24</v>
      </c>
      <c r="B23" s="21" t="s">
        <v>25</v>
      </c>
      <c r="C23" s="21" t="s">
        <v>26</v>
      </c>
      <c r="D23" s="21" t="s">
        <v>27</v>
      </c>
      <c r="E23" s="21" t="s">
        <v>28</v>
      </c>
      <c r="F23" s="21" t="s">
        <v>29</v>
      </c>
    </row>
    <row r="24" spans="1:6" ht="15">
      <c r="A24" s="21">
        <v>1</v>
      </c>
      <c r="B24" s="9" t="s">
        <v>30</v>
      </c>
      <c r="C24" s="21" t="s">
        <v>148</v>
      </c>
      <c r="D24" s="21">
        <f>E24*12*D2</f>
        <v>3873.099999999999</v>
      </c>
      <c r="E24" s="36">
        <v>1.93965344551282</v>
      </c>
      <c r="F24" s="37">
        <v>2</v>
      </c>
    </row>
    <row r="25" spans="1:6" ht="15">
      <c r="A25" s="21"/>
      <c r="B25" s="38" t="s">
        <v>32</v>
      </c>
      <c r="C25" s="20"/>
      <c r="D25" s="39">
        <f>SUM(D24:D24)</f>
        <v>3873.099999999999</v>
      </c>
      <c r="E25" s="40">
        <f>SUM(E24:E24)</f>
        <v>1.93965344551282</v>
      </c>
      <c r="F25" s="41"/>
    </row>
    <row r="26" spans="1:6" ht="15">
      <c r="A26" s="31"/>
      <c r="B26" s="32"/>
      <c r="C26" s="42"/>
      <c r="D26" s="42"/>
      <c r="E26" s="42"/>
      <c r="F26" s="42"/>
    </row>
    <row r="27" spans="1:6" ht="29.25">
      <c r="A27" s="31"/>
      <c r="B27" s="32" t="s">
        <v>33</v>
      </c>
      <c r="C27" s="43">
        <f>D21+D25</f>
        <v>9901.28107344467</v>
      </c>
      <c r="D27" s="43"/>
      <c r="E27" s="43"/>
      <c r="F27" s="42"/>
    </row>
    <row r="28" spans="1:6" ht="15">
      <c r="A28" s="31"/>
      <c r="B28" s="32" t="s">
        <v>34</v>
      </c>
      <c r="C28" s="44">
        <f>E21+E25</f>
        <v>4.9584742555311845</v>
      </c>
      <c r="D28" s="42"/>
      <c r="E28" s="42"/>
      <c r="F28" s="42"/>
    </row>
    <row r="29" spans="1:6" ht="12" customHeight="1">
      <c r="A29" s="31"/>
      <c r="B29" s="32"/>
      <c r="C29" s="44"/>
      <c r="D29" s="42"/>
      <c r="E29" s="42"/>
      <c r="F29" s="42"/>
    </row>
    <row r="30" spans="1:6" ht="30.75" customHeight="1">
      <c r="A30" s="112" t="s">
        <v>79</v>
      </c>
      <c r="B30" s="112"/>
      <c r="C30" s="112"/>
      <c r="D30" s="112"/>
      <c r="E30" s="112"/>
      <c r="F30" s="112"/>
    </row>
    <row r="31" spans="1:6" ht="15" customHeight="1">
      <c r="A31" s="4"/>
      <c r="B31" s="4"/>
      <c r="C31" s="4"/>
      <c r="D31" s="3"/>
      <c r="E31" s="3"/>
      <c r="F31" s="3"/>
    </row>
    <row r="32" spans="1:6" ht="85.5">
      <c r="A32" s="9"/>
      <c r="B32" s="10" t="s">
        <v>4</v>
      </c>
      <c r="C32" s="10" t="s">
        <v>5</v>
      </c>
      <c r="D32" s="10" t="s">
        <v>6</v>
      </c>
      <c r="E32" s="10" t="s">
        <v>7</v>
      </c>
      <c r="F32" s="3"/>
    </row>
    <row r="33" spans="1:5" ht="30" customHeight="1">
      <c r="A33" s="113" t="s">
        <v>36</v>
      </c>
      <c r="B33" s="113"/>
      <c r="C33" s="113"/>
      <c r="D33" s="11">
        <f>D34</f>
        <v>21.9648</v>
      </c>
      <c r="E33" s="11">
        <v>0.011000000000000001</v>
      </c>
    </row>
    <row r="34" spans="1:5" ht="30">
      <c r="A34" s="13" t="s">
        <v>37</v>
      </c>
      <c r="B34" s="45" t="s">
        <v>38</v>
      </c>
      <c r="C34" s="45" t="s">
        <v>39</v>
      </c>
      <c r="D34" s="15">
        <f>E34*12*$D$2</f>
        <v>21.9648</v>
      </c>
      <c r="E34" s="46">
        <v>0.011000000000000001</v>
      </c>
    </row>
    <row r="35" spans="1:5" ht="30" customHeight="1">
      <c r="A35" s="113" t="s">
        <v>40</v>
      </c>
      <c r="B35" s="113"/>
      <c r="C35" s="113"/>
      <c r="D35" s="11">
        <f>D36</f>
        <v>131.7888</v>
      </c>
      <c r="E35" s="11">
        <v>0.066</v>
      </c>
    </row>
    <row r="36" spans="1:5" ht="15">
      <c r="A36" s="13" t="s">
        <v>41</v>
      </c>
      <c r="B36" s="47" t="s">
        <v>42</v>
      </c>
      <c r="C36" s="9" t="s">
        <v>39</v>
      </c>
      <c r="D36" s="15">
        <f>E36*$D$2*12</f>
        <v>131.7888</v>
      </c>
      <c r="E36" s="48">
        <v>0.066</v>
      </c>
    </row>
    <row r="37" spans="1:5" ht="15">
      <c r="A37" s="10"/>
      <c r="B37" s="29" t="s">
        <v>23</v>
      </c>
      <c r="C37" s="29"/>
      <c r="D37" s="30">
        <f>D33+D35</f>
        <v>153.7536</v>
      </c>
      <c r="E37" s="11">
        <v>0.077</v>
      </c>
    </row>
    <row r="38" spans="1:6" ht="5.25" customHeight="1">
      <c r="A38" s="3"/>
      <c r="B38" s="3"/>
      <c r="C38" s="3"/>
      <c r="D38" s="3"/>
      <c r="E38" s="3"/>
      <c r="F38" s="3"/>
    </row>
    <row r="39" spans="1:6" ht="7.5" customHeight="1">
      <c r="A39" s="49"/>
      <c r="B39" s="49"/>
      <c r="C39" s="49"/>
      <c r="D39" s="49"/>
      <c r="E39" s="49"/>
      <c r="F39" s="50"/>
    </row>
    <row r="40" spans="1:6" ht="105">
      <c r="A40" s="21" t="s">
        <v>24</v>
      </c>
      <c r="B40" s="21" t="s">
        <v>25</v>
      </c>
      <c r="C40" s="21" t="s">
        <v>26</v>
      </c>
      <c r="D40" s="21" t="s">
        <v>27</v>
      </c>
      <c r="E40" s="21" t="s">
        <v>43</v>
      </c>
      <c r="F40" s="21" t="s">
        <v>29</v>
      </c>
    </row>
    <row r="41" spans="1:6" ht="15">
      <c r="A41" s="21">
        <v>1</v>
      </c>
      <c r="B41" s="9" t="s">
        <v>30</v>
      </c>
      <c r="C41" s="21" t="s">
        <v>148</v>
      </c>
      <c r="D41" s="21">
        <f>E41*12*D2</f>
        <v>3873.1000000000004</v>
      </c>
      <c r="E41" s="51">
        <v>1.9396534455128207</v>
      </c>
      <c r="F41" s="37">
        <v>2</v>
      </c>
    </row>
    <row r="42" spans="1:6" ht="15">
      <c r="A42" s="52"/>
      <c r="B42" s="52" t="s">
        <v>32</v>
      </c>
      <c r="C42" s="52"/>
      <c r="D42" s="53">
        <f>SUM(D41:D41)</f>
        <v>3873.1000000000004</v>
      </c>
      <c r="E42" s="54">
        <f>SUM(E41:E41)</f>
        <v>1.9396534455128207</v>
      </c>
      <c r="F42" s="52"/>
    </row>
    <row r="43" spans="1:6" ht="16.5" customHeight="1">
      <c r="A43" s="32"/>
      <c r="B43" s="32"/>
      <c r="C43" s="32"/>
      <c r="D43" s="32"/>
      <c r="E43" s="32"/>
      <c r="F43" s="31"/>
    </row>
    <row r="44" ht="16.5" customHeight="1"/>
    <row r="45" spans="1:6" ht="20.25" customHeight="1">
      <c r="A45" s="3"/>
      <c r="B45" s="4" t="s">
        <v>133</v>
      </c>
      <c r="C45" s="5"/>
      <c r="D45" s="58">
        <v>49</v>
      </c>
      <c r="E45" s="7" t="s">
        <v>2</v>
      </c>
      <c r="F45" s="3"/>
    </row>
    <row r="46" spans="1:6" ht="15" customHeight="1">
      <c r="A46" s="3"/>
      <c r="B46" s="8"/>
      <c r="C46" s="3"/>
      <c r="D46" s="3"/>
      <c r="E46" s="3"/>
      <c r="F46" s="3"/>
    </row>
    <row r="47" spans="1:6" ht="28.5" customHeight="1">
      <c r="A47" s="112" t="s">
        <v>77</v>
      </c>
      <c r="B47" s="112"/>
      <c r="C47" s="112"/>
      <c r="D47" s="112"/>
      <c r="E47" s="112"/>
      <c r="F47" s="3"/>
    </row>
    <row r="48" spans="1:6" ht="8.25" customHeight="1">
      <c r="A48" s="4"/>
      <c r="B48" s="4"/>
      <c r="C48" s="4"/>
      <c r="D48" s="4"/>
      <c r="E48" s="4"/>
      <c r="F48" s="3"/>
    </row>
    <row r="49" spans="1:6" ht="85.5">
      <c r="A49" s="9"/>
      <c r="B49" s="10" t="s">
        <v>4</v>
      </c>
      <c r="C49" s="10" t="s">
        <v>5</v>
      </c>
      <c r="D49" s="10" t="s">
        <v>6</v>
      </c>
      <c r="E49" s="10" t="s">
        <v>7</v>
      </c>
      <c r="F49" s="3"/>
    </row>
    <row r="50" spans="1:7" ht="15">
      <c r="A50" s="114" t="s">
        <v>8</v>
      </c>
      <c r="B50" s="115"/>
      <c r="C50" s="116"/>
      <c r="D50" s="11">
        <f>SUM(D51:D52)</f>
        <v>296.0567364626448</v>
      </c>
      <c r="E50" s="11">
        <v>0.503497851126947</v>
      </c>
      <c r="F50" s="56"/>
      <c r="G50" s="12"/>
    </row>
    <row r="51" spans="1:7" ht="15.75" customHeight="1">
      <c r="A51" s="13">
        <v>1</v>
      </c>
      <c r="B51" s="9" t="s">
        <v>9</v>
      </c>
      <c r="C51" s="14" t="s">
        <v>10</v>
      </c>
      <c r="D51" s="15">
        <f>E51*$D$45*12</f>
        <v>270.86618157607023</v>
      </c>
      <c r="E51" s="25">
        <v>0.4606567713878746</v>
      </c>
      <c r="F51" s="56"/>
      <c r="G51" s="12"/>
    </row>
    <row r="52" spans="1:7" ht="30">
      <c r="A52" s="13">
        <v>2</v>
      </c>
      <c r="B52" s="17" t="s">
        <v>11</v>
      </c>
      <c r="C52" s="17" t="s">
        <v>12</v>
      </c>
      <c r="D52" s="15">
        <f>E52*$D$45*12</f>
        <v>25.19055488657454</v>
      </c>
      <c r="E52" s="25">
        <v>0.04284107973907235</v>
      </c>
      <c r="F52" s="56"/>
      <c r="G52" s="12"/>
    </row>
    <row r="53" spans="1:7" ht="29.25" customHeight="1">
      <c r="A53" s="114" t="s">
        <v>13</v>
      </c>
      <c r="B53" s="117"/>
      <c r="C53" s="118"/>
      <c r="D53" s="18">
        <f>SUM(D54:D54)</f>
        <v>19.24270261349646</v>
      </c>
      <c r="E53" s="18">
        <v>0.03272568471683071</v>
      </c>
      <c r="F53" s="56"/>
      <c r="G53" s="12"/>
    </row>
    <row r="54" spans="1:6" ht="78" customHeight="1">
      <c r="A54" s="13">
        <v>3</v>
      </c>
      <c r="B54" s="17" t="s">
        <v>14</v>
      </c>
      <c r="C54" s="17" t="s">
        <v>15</v>
      </c>
      <c r="D54" s="15">
        <f>E54*$D$45*12</f>
        <v>19.24270261349646</v>
      </c>
      <c r="E54" s="15">
        <v>0.03272568471683071</v>
      </c>
      <c r="F54" s="56"/>
    </row>
    <row r="55" spans="1:9" ht="15">
      <c r="A55" s="111" t="s">
        <v>16</v>
      </c>
      <c r="B55" s="119"/>
      <c r="C55" s="119"/>
      <c r="D55" s="22">
        <f>SUM(D56:D57)</f>
        <v>776.9024787659703</v>
      </c>
      <c r="E55" s="22">
        <v>1.3212627189897455</v>
      </c>
      <c r="F55" s="56"/>
      <c r="G55" s="23"/>
      <c r="H55" s="23"/>
      <c r="I55" s="24"/>
    </row>
    <row r="56" spans="1:9" ht="77.25" customHeight="1">
      <c r="A56" s="13">
        <v>4</v>
      </c>
      <c r="B56" s="17" t="s">
        <v>17</v>
      </c>
      <c r="C56" s="17" t="s">
        <v>15</v>
      </c>
      <c r="D56" s="15">
        <f>E56*$D$45*12</f>
        <v>116.98583433630782</v>
      </c>
      <c r="E56" s="15">
        <v>0.19895550057195208</v>
      </c>
      <c r="F56" s="56"/>
      <c r="G56" s="23"/>
      <c r="H56" s="23"/>
      <c r="I56" s="24"/>
    </row>
    <row r="57" spans="1:9" ht="75">
      <c r="A57" s="13">
        <v>5</v>
      </c>
      <c r="B57" s="17" t="s">
        <v>18</v>
      </c>
      <c r="C57" s="17" t="s">
        <v>78</v>
      </c>
      <c r="D57" s="15">
        <f>E57*$D$45*12</f>
        <v>659.9166444296625</v>
      </c>
      <c r="E57" s="25">
        <v>1.1223072184177934</v>
      </c>
      <c r="F57" s="56"/>
      <c r="G57" s="27"/>
      <c r="H57" s="27"/>
      <c r="I57" s="27"/>
    </row>
    <row r="58" spans="1:9" ht="15">
      <c r="A58" s="111" t="s">
        <v>20</v>
      </c>
      <c r="B58" s="111"/>
      <c r="C58" s="111"/>
      <c r="D58" s="26">
        <f>SUM(D59)</f>
        <v>93.46416140000302</v>
      </c>
      <c r="E58" s="18">
        <v>0.15885265544218213</v>
      </c>
      <c r="F58" s="56"/>
      <c r="G58" s="27"/>
      <c r="H58" s="27"/>
      <c r="I58" s="27"/>
    </row>
    <row r="59" spans="1:6" ht="15">
      <c r="A59" s="13">
        <v>6</v>
      </c>
      <c r="B59" s="17" t="s">
        <v>21</v>
      </c>
      <c r="C59" s="17" t="s">
        <v>22</v>
      </c>
      <c r="D59" s="15">
        <f>E59*$D$45*12</f>
        <v>93.46416140000302</v>
      </c>
      <c r="E59" s="25">
        <v>0.158952655442182</v>
      </c>
      <c r="F59" s="56"/>
    </row>
    <row r="60" spans="1:6" ht="15">
      <c r="A60" s="10"/>
      <c r="B60" s="29" t="s">
        <v>23</v>
      </c>
      <c r="C60" s="29"/>
      <c r="D60" s="30">
        <f>D50+D53+D55+D58</f>
        <v>1185.6660792421144</v>
      </c>
      <c r="E60" s="11">
        <v>2.016338910275705</v>
      </c>
      <c r="F60" s="56"/>
    </row>
    <row r="61" spans="1:6" ht="15.75" customHeight="1">
      <c r="A61" s="31"/>
      <c r="B61" s="32"/>
      <c r="C61" s="33"/>
      <c r="D61" s="34"/>
      <c r="E61" s="35"/>
      <c r="F61" s="3"/>
    </row>
    <row r="62" spans="1:6" ht="105">
      <c r="A62" s="21" t="s">
        <v>24</v>
      </c>
      <c r="B62" s="21" t="s">
        <v>25</v>
      </c>
      <c r="C62" s="21" t="s">
        <v>26</v>
      </c>
      <c r="D62" s="21" t="s">
        <v>27</v>
      </c>
      <c r="E62" s="21" t="s">
        <v>28</v>
      </c>
      <c r="F62" s="21" t="s">
        <v>29</v>
      </c>
    </row>
    <row r="63" spans="1:6" ht="15">
      <c r="A63" s="21">
        <v>1</v>
      </c>
      <c r="B63" s="9" t="s">
        <v>30</v>
      </c>
      <c r="C63" s="21" t="s">
        <v>31</v>
      </c>
      <c r="D63" s="21">
        <f>E63*12*D45</f>
        <v>1106.6588000000022</v>
      </c>
      <c r="E63" s="36">
        <v>1.88207278911565</v>
      </c>
      <c r="F63" s="37">
        <v>2</v>
      </c>
    </row>
    <row r="64" spans="1:6" ht="15">
      <c r="A64" s="21"/>
      <c r="B64" s="38" t="s">
        <v>32</v>
      </c>
      <c r="C64" s="20"/>
      <c r="D64" s="39">
        <f>SUM(D63:D63)</f>
        <v>1106.6588000000022</v>
      </c>
      <c r="E64" s="40">
        <f>SUM(E63:E63)</f>
        <v>1.88207278911565</v>
      </c>
      <c r="F64" s="41"/>
    </row>
    <row r="65" spans="1:6" ht="18" customHeight="1">
      <c r="A65" s="31"/>
      <c r="B65" s="32"/>
      <c r="C65" s="42"/>
      <c r="D65" s="42"/>
      <c r="E65" s="42"/>
      <c r="F65" s="42"/>
    </row>
    <row r="66" spans="1:6" ht="29.25">
      <c r="A66" s="31"/>
      <c r="B66" s="32" t="s">
        <v>33</v>
      </c>
      <c r="C66" s="43">
        <f>D60+D64</f>
        <v>2292.3248792421164</v>
      </c>
      <c r="D66" s="43"/>
      <c r="E66" s="43"/>
      <c r="F66" s="42"/>
    </row>
    <row r="67" spans="1:6" ht="15">
      <c r="A67" s="31"/>
      <c r="B67" s="32" t="s">
        <v>34</v>
      </c>
      <c r="C67" s="44">
        <f>E60+E64</f>
        <v>3.898411699391355</v>
      </c>
      <c r="D67" s="42"/>
      <c r="E67" s="42"/>
      <c r="F67" s="42"/>
    </row>
    <row r="68" spans="1:6" ht="14.25" customHeight="1">
      <c r="A68" s="31"/>
      <c r="B68" s="32"/>
      <c r="C68" s="44"/>
      <c r="D68" s="42"/>
      <c r="E68" s="42"/>
      <c r="F68" s="42"/>
    </row>
    <row r="69" spans="1:6" ht="30" customHeight="1">
      <c r="A69" s="112" t="s">
        <v>79</v>
      </c>
      <c r="B69" s="112"/>
      <c r="C69" s="112"/>
      <c r="D69" s="112"/>
      <c r="E69" s="112"/>
      <c r="F69" s="112"/>
    </row>
    <row r="70" spans="1:6" ht="16.5" customHeight="1">
      <c r="A70" s="4"/>
      <c r="B70" s="4"/>
      <c r="C70" s="4"/>
      <c r="D70" s="3"/>
      <c r="E70" s="3"/>
      <c r="F70" s="3"/>
    </row>
    <row r="71" spans="1:6" ht="85.5">
      <c r="A71" s="9"/>
      <c r="B71" s="10" t="s">
        <v>4</v>
      </c>
      <c r="C71" s="10" t="s">
        <v>5</v>
      </c>
      <c r="D71" s="10" t="s">
        <v>6</v>
      </c>
      <c r="E71" s="10" t="s">
        <v>7</v>
      </c>
      <c r="F71" s="3"/>
    </row>
    <row r="72" spans="1:5" ht="30" customHeight="1">
      <c r="A72" s="113" t="s">
        <v>36</v>
      </c>
      <c r="B72" s="113"/>
      <c r="C72" s="113"/>
      <c r="D72" s="11">
        <f>D73</f>
        <v>6.468</v>
      </c>
      <c r="E72" s="11">
        <v>0.011000000000000001</v>
      </c>
    </row>
    <row r="73" spans="1:5" ht="30">
      <c r="A73" s="13" t="s">
        <v>37</v>
      </c>
      <c r="B73" s="45" t="s">
        <v>38</v>
      </c>
      <c r="C73" s="45" t="s">
        <v>39</v>
      </c>
      <c r="D73" s="15">
        <f>E73*$D$45*12</f>
        <v>6.468</v>
      </c>
      <c r="E73" s="46">
        <v>0.011000000000000001</v>
      </c>
    </row>
    <row r="74" spans="1:5" ht="30" customHeight="1">
      <c r="A74" s="113" t="s">
        <v>40</v>
      </c>
      <c r="B74" s="113"/>
      <c r="C74" s="113"/>
      <c r="D74" s="11">
        <f>D75</f>
        <v>38.808</v>
      </c>
      <c r="E74" s="11">
        <v>0.066</v>
      </c>
    </row>
    <row r="75" spans="1:5" ht="15">
      <c r="A75" s="13" t="s">
        <v>41</v>
      </c>
      <c r="B75" s="47" t="s">
        <v>42</v>
      </c>
      <c r="C75" s="9" t="s">
        <v>39</v>
      </c>
      <c r="D75" s="15">
        <f>E75*$D$45*12</f>
        <v>38.808</v>
      </c>
      <c r="E75" s="48">
        <v>0.066</v>
      </c>
    </row>
    <row r="76" spans="1:5" ht="15">
      <c r="A76" s="10"/>
      <c r="B76" s="29" t="s">
        <v>23</v>
      </c>
      <c r="C76" s="29"/>
      <c r="D76" s="30">
        <f>D72+D74</f>
        <v>45.275999999999996</v>
      </c>
      <c r="E76" s="11">
        <v>0.077</v>
      </c>
    </row>
    <row r="77" spans="1:6" ht="6.75" customHeight="1">
      <c r="A77" s="3"/>
      <c r="B77" s="3"/>
      <c r="C77" s="3"/>
      <c r="D77" s="3"/>
      <c r="E77" s="3"/>
      <c r="F77" s="3"/>
    </row>
    <row r="78" spans="1:6" ht="20.25" customHeight="1">
      <c r="A78" s="49"/>
      <c r="B78" s="49"/>
      <c r="C78" s="49"/>
      <c r="D78" s="49"/>
      <c r="E78" s="49"/>
      <c r="F78" s="50"/>
    </row>
    <row r="79" spans="1:6" ht="105">
      <c r="A79" s="21" t="s">
        <v>24</v>
      </c>
      <c r="B79" s="21" t="s">
        <v>25</v>
      </c>
      <c r="C79" s="21" t="s">
        <v>26</v>
      </c>
      <c r="D79" s="21" t="s">
        <v>27</v>
      </c>
      <c r="E79" s="21" t="s">
        <v>43</v>
      </c>
      <c r="F79" s="21" t="s">
        <v>29</v>
      </c>
    </row>
    <row r="80" spans="1:6" ht="15">
      <c r="A80" s="21">
        <v>1</v>
      </c>
      <c r="B80" s="9" t="s">
        <v>30</v>
      </c>
      <c r="C80" s="21" t="s">
        <v>31</v>
      </c>
      <c r="D80" s="21">
        <f>E80*12*D45</f>
        <v>1106.6</v>
      </c>
      <c r="E80" s="36">
        <v>1.8819727891156464</v>
      </c>
      <c r="F80" s="37">
        <v>2</v>
      </c>
    </row>
    <row r="81" spans="1:6" ht="15">
      <c r="A81" s="52"/>
      <c r="B81" s="52" t="s">
        <v>32</v>
      </c>
      <c r="C81" s="52"/>
      <c r="D81" s="53">
        <f>SUM(D80:D80)</f>
        <v>1106.6</v>
      </c>
      <c r="E81" s="54">
        <f>SUM(E80:E80)</f>
        <v>1.8819727891156464</v>
      </c>
      <c r="F81" s="52"/>
    </row>
    <row r="82" ht="4.5" customHeight="1"/>
    <row r="83" ht="13.5" customHeight="1"/>
    <row r="84" spans="2:3" ht="43.5">
      <c r="B84" s="32" t="s">
        <v>134</v>
      </c>
      <c r="C84" s="55">
        <f>C27+C66</f>
        <v>12193.605952686787</v>
      </c>
    </row>
  </sheetData>
  <mergeCells count="17">
    <mergeCell ref="A33:C33"/>
    <mergeCell ref="A35:C35"/>
    <mergeCell ref="A4:E4"/>
    <mergeCell ref="A7:C7"/>
    <mergeCell ref="A12:C12"/>
    <mergeCell ref="A9:C9"/>
    <mergeCell ref="A16:C16"/>
    <mergeCell ref="A19:C19"/>
    <mergeCell ref="A30:F30"/>
    <mergeCell ref="A47:E47"/>
    <mergeCell ref="A50:C50"/>
    <mergeCell ref="A53:C53"/>
    <mergeCell ref="A55:C55"/>
    <mergeCell ref="A58:C58"/>
    <mergeCell ref="A69:F69"/>
    <mergeCell ref="A72:C72"/>
    <mergeCell ref="A74:C74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J76"/>
  <sheetViews>
    <sheetView zoomScale="75" zoomScaleNormal="75" workbookViewId="0" topLeftCell="A25">
      <selection activeCell="B6" sqref="B6"/>
    </sheetView>
  </sheetViews>
  <sheetFormatPr defaultColWidth="9.00390625" defaultRowHeight="12.75"/>
  <cols>
    <col min="1" max="1" width="3.375" style="1" customWidth="1"/>
    <col min="2" max="2" width="40.875" style="1" customWidth="1"/>
    <col min="3" max="3" width="17.375" style="1" customWidth="1"/>
    <col min="4" max="4" width="11.25390625" style="1" customWidth="1"/>
    <col min="5" max="5" width="12.25390625" style="1" customWidth="1"/>
    <col min="6" max="6" width="8.625" style="1" customWidth="1"/>
    <col min="7" max="16384" width="9.125" style="1" customWidth="1"/>
  </cols>
  <sheetData>
    <row r="1" ht="15">
      <c r="B1" s="2" t="s">
        <v>135</v>
      </c>
    </row>
    <row r="2" spans="1:6" ht="24" customHeight="1">
      <c r="A2" s="3"/>
      <c r="B2" s="4" t="s">
        <v>136</v>
      </c>
      <c r="C2" s="5"/>
      <c r="D2" s="58">
        <v>24</v>
      </c>
      <c r="E2" s="7" t="s">
        <v>2</v>
      </c>
      <c r="F2" s="3"/>
    </row>
    <row r="3" spans="1:6" ht="16.5" customHeight="1">
      <c r="A3" s="3"/>
      <c r="B3" s="8"/>
      <c r="C3" s="3"/>
      <c r="D3" s="3"/>
      <c r="E3" s="3"/>
      <c r="F3" s="3"/>
    </row>
    <row r="4" spans="1:6" ht="34.5" customHeight="1">
      <c r="A4" s="112" t="s">
        <v>77</v>
      </c>
      <c r="B4" s="112"/>
      <c r="C4" s="112"/>
      <c r="D4" s="112"/>
      <c r="E4" s="112"/>
      <c r="F4" s="3"/>
    </row>
    <row r="5" spans="1:6" ht="17.25" customHeight="1">
      <c r="A5" s="4"/>
      <c r="B5" s="4"/>
      <c r="C5" s="4"/>
      <c r="D5" s="4"/>
      <c r="E5" s="4"/>
      <c r="F5" s="3"/>
    </row>
    <row r="6" spans="1:6" ht="85.5">
      <c r="A6" s="9"/>
      <c r="B6" s="10" t="s">
        <v>4</v>
      </c>
      <c r="C6" s="10" t="s">
        <v>5</v>
      </c>
      <c r="D6" s="10" t="s">
        <v>6</v>
      </c>
      <c r="E6" s="10" t="s">
        <v>7</v>
      </c>
      <c r="F6" s="3"/>
    </row>
    <row r="7" spans="1:7" ht="15">
      <c r="A7" s="114" t="s">
        <v>8</v>
      </c>
      <c r="B7" s="115"/>
      <c r="C7" s="116"/>
      <c r="D7" s="11">
        <f>SUM(D8:D9)</f>
        <v>269.1424876933133</v>
      </c>
      <c r="E7" s="11">
        <f>SUM(E8:E9)</f>
        <v>0.9345225267128934</v>
      </c>
      <c r="F7" s="56"/>
      <c r="G7" s="12"/>
    </row>
    <row r="8" spans="1:7" ht="15.75" customHeight="1">
      <c r="A8" s="13">
        <v>1</v>
      </c>
      <c r="B8" s="9" t="s">
        <v>9</v>
      </c>
      <c r="C8" s="14" t="s">
        <v>10</v>
      </c>
      <c r="D8" s="15">
        <f>E8*$D$2*12</f>
        <v>246.2419832509728</v>
      </c>
      <c r="E8" s="25">
        <v>0.8550068862881001</v>
      </c>
      <c r="F8" s="56"/>
      <c r="G8" s="12"/>
    </row>
    <row r="9" spans="1:7" ht="30">
      <c r="A9" s="13">
        <v>2</v>
      </c>
      <c r="B9" s="17" t="s">
        <v>11</v>
      </c>
      <c r="C9" s="17" t="s">
        <v>12</v>
      </c>
      <c r="D9" s="15">
        <f>E9*$D$2*12</f>
        <v>22.90050444234047</v>
      </c>
      <c r="E9" s="25">
        <v>0.0795156404247933</v>
      </c>
      <c r="F9" s="56"/>
      <c r="G9" s="12"/>
    </row>
    <row r="10" spans="1:7" ht="29.25" customHeight="1">
      <c r="A10" s="114" t="s">
        <v>13</v>
      </c>
      <c r="B10" s="117"/>
      <c r="C10" s="118"/>
      <c r="D10" s="18">
        <f>SUM(D11:D11)</f>
        <v>21.866454033045525</v>
      </c>
      <c r="E10" s="18">
        <f>SUM(E11:E11)</f>
        <v>0.0759251876147414</v>
      </c>
      <c r="F10" s="56"/>
      <c r="G10" s="12"/>
    </row>
    <row r="11" spans="1:6" ht="75" customHeight="1">
      <c r="A11" s="13">
        <v>3</v>
      </c>
      <c r="B11" s="17" t="s">
        <v>14</v>
      </c>
      <c r="C11" s="17" t="s">
        <v>15</v>
      </c>
      <c r="D11" s="15">
        <f>E11*12*$D$2</f>
        <v>21.866454033045525</v>
      </c>
      <c r="E11" s="15">
        <v>0.0759251876147414</v>
      </c>
      <c r="F11" s="56"/>
    </row>
    <row r="12" spans="1:9" ht="15">
      <c r="A12" s="111" t="s">
        <v>16</v>
      </c>
      <c r="B12" s="119"/>
      <c r="C12" s="119"/>
      <c r="D12" s="22">
        <f>SUM(D13:D14)</f>
        <v>199.95634049622217</v>
      </c>
      <c r="E12" s="22">
        <f>SUM(E13:E14)</f>
        <v>0.6942928489452159</v>
      </c>
      <c r="F12" s="56"/>
      <c r="G12" s="23"/>
      <c r="H12" s="23"/>
      <c r="I12" s="24"/>
    </row>
    <row r="13" spans="1:10" ht="77.25" customHeight="1">
      <c r="A13" s="13">
        <v>4</v>
      </c>
      <c r="B13" s="17" t="s">
        <v>17</v>
      </c>
      <c r="C13" s="17" t="s">
        <v>15</v>
      </c>
      <c r="D13" s="15">
        <f>E13*12*$D$2</f>
        <v>46.18947483578134</v>
      </c>
      <c r="E13" s="15">
        <v>0.16038012095757412</v>
      </c>
      <c r="F13" s="56"/>
      <c r="G13" s="23"/>
      <c r="H13" s="23"/>
      <c r="I13" s="24"/>
      <c r="J13" s="103"/>
    </row>
    <row r="14" spans="1:9" ht="75">
      <c r="A14" s="13">
        <v>5</v>
      </c>
      <c r="B14" s="17" t="s">
        <v>18</v>
      </c>
      <c r="C14" s="17" t="s">
        <v>78</v>
      </c>
      <c r="D14" s="15">
        <f>E14*12*$D$2</f>
        <v>153.76686566044083</v>
      </c>
      <c r="E14" s="25">
        <v>0.5339127279876418</v>
      </c>
      <c r="F14" s="56"/>
      <c r="G14" s="27"/>
      <c r="H14" s="27"/>
      <c r="I14" s="27"/>
    </row>
    <row r="15" spans="1:9" ht="15">
      <c r="A15" s="111" t="s">
        <v>20</v>
      </c>
      <c r="B15" s="111"/>
      <c r="C15" s="111"/>
      <c r="D15" s="26">
        <f>SUM(D16)</f>
        <v>86.59643276908469</v>
      </c>
      <c r="E15" s="26">
        <f>SUM(E16)</f>
        <v>0.30068205822598854</v>
      </c>
      <c r="F15" s="56"/>
      <c r="G15" s="27"/>
      <c r="H15" s="27"/>
      <c r="I15" s="27"/>
    </row>
    <row r="16" spans="1:6" ht="15">
      <c r="A16" s="13">
        <v>6</v>
      </c>
      <c r="B16" s="17" t="s">
        <v>21</v>
      </c>
      <c r="C16" s="17" t="s">
        <v>22</v>
      </c>
      <c r="D16" s="15">
        <f>E16*12*$D$2</f>
        <v>86.59643276908469</v>
      </c>
      <c r="E16" s="25">
        <v>0.30068205822598854</v>
      </c>
      <c r="F16" s="56"/>
    </row>
    <row r="17" spans="1:6" ht="15">
      <c r="A17" s="10"/>
      <c r="B17" s="29" t="s">
        <v>23</v>
      </c>
      <c r="C17" s="29"/>
      <c r="D17" s="30">
        <f>D7+D10+D12+D15</f>
        <v>577.5617149916657</v>
      </c>
      <c r="E17" s="11">
        <f>E7+E10+E12+E15</f>
        <v>2.0054226214988393</v>
      </c>
      <c r="F17" s="56"/>
    </row>
    <row r="18" spans="1:6" ht="15">
      <c r="A18" s="31"/>
      <c r="B18" s="32"/>
      <c r="C18" s="33"/>
      <c r="D18" s="34"/>
      <c r="E18" s="35"/>
      <c r="F18" s="3"/>
    </row>
    <row r="19" spans="1:6" ht="105">
      <c r="A19" s="21" t="s">
        <v>24</v>
      </c>
      <c r="B19" s="21" t="s">
        <v>25</v>
      </c>
      <c r="C19" s="21" t="s">
        <v>26</v>
      </c>
      <c r="D19" s="21" t="s">
        <v>27</v>
      </c>
      <c r="E19" s="21" t="s">
        <v>28</v>
      </c>
      <c r="F19" s="21" t="s">
        <v>29</v>
      </c>
    </row>
    <row r="20" spans="1:6" ht="15">
      <c r="A20" s="21">
        <v>1</v>
      </c>
      <c r="B20" s="9" t="s">
        <v>137</v>
      </c>
      <c r="C20" s="21" t="s">
        <v>138</v>
      </c>
      <c r="D20" s="21">
        <v>576</v>
      </c>
      <c r="E20" s="36">
        <f>D20/12/D2</f>
        <v>2</v>
      </c>
      <c r="F20" s="37">
        <v>2</v>
      </c>
    </row>
    <row r="21" spans="1:6" ht="15">
      <c r="A21" s="21"/>
      <c r="B21" s="38" t="s">
        <v>32</v>
      </c>
      <c r="C21" s="20"/>
      <c r="D21" s="39">
        <f>SUM(D20:D20)</f>
        <v>576</v>
      </c>
      <c r="E21" s="40">
        <f>SUM(E20:E20)</f>
        <v>2</v>
      </c>
      <c r="F21" s="41"/>
    </row>
    <row r="22" spans="1:6" ht="15">
      <c r="A22" s="31"/>
      <c r="B22" s="32"/>
      <c r="C22" s="42"/>
      <c r="D22" s="42"/>
      <c r="E22" s="42"/>
      <c r="F22" s="42"/>
    </row>
    <row r="23" spans="1:6" ht="29.25">
      <c r="A23" s="31"/>
      <c r="B23" s="32" t="s">
        <v>33</v>
      </c>
      <c r="C23" s="43">
        <f>D17+D21</f>
        <v>1153.5617149916657</v>
      </c>
      <c r="D23" s="43"/>
      <c r="E23" s="43"/>
      <c r="F23" s="42"/>
    </row>
    <row r="24" spans="1:6" ht="15">
      <c r="A24" s="31"/>
      <c r="B24" s="32" t="s">
        <v>34</v>
      </c>
      <c r="C24" s="44">
        <f>E17+E21</f>
        <v>4.005422621498839</v>
      </c>
      <c r="D24" s="42"/>
      <c r="E24" s="42"/>
      <c r="F24" s="42"/>
    </row>
    <row r="25" spans="1:6" ht="15" customHeight="1">
      <c r="A25" s="31"/>
      <c r="B25" s="32"/>
      <c r="C25" s="44"/>
      <c r="D25" s="42"/>
      <c r="E25" s="42"/>
      <c r="F25" s="42"/>
    </row>
    <row r="26" spans="1:6" ht="30.75" customHeight="1">
      <c r="A26" s="112" t="s">
        <v>79</v>
      </c>
      <c r="B26" s="112"/>
      <c r="C26" s="112"/>
      <c r="D26" s="112"/>
      <c r="E26" s="112"/>
      <c r="F26" s="112"/>
    </row>
    <row r="27" spans="1:6" ht="16.5" customHeight="1">
      <c r="A27" s="4"/>
      <c r="B27" s="4"/>
      <c r="C27" s="4"/>
      <c r="D27" s="3"/>
      <c r="E27" s="3"/>
      <c r="F27" s="3"/>
    </row>
    <row r="28" spans="1:6" ht="85.5">
      <c r="A28" s="9"/>
      <c r="B28" s="10" t="s">
        <v>4</v>
      </c>
      <c r="C28" s="10" t="s">
        <v>5</v>
      </c>
      <c r="D28" s="10" t="s">
        <v>6</v>
      </c>
      <c r="E28" s="10" t="s">
        <v>7</v>
      </c>
      <c r="F28" s="3"/>
    </row>
    <row r="29" spans="1:5" ht="30" customHeight="1">
      <c r="A29" s="113" t="s">
        <v>36</v>
      </c>
      <c r="B29" s="113"/>
      <c r="C29" s="113"/>
      <c r="D29" s="11">
        <f>D30</f>
        <v>2.88</v>
      </c>
      <c r="E29" s="11">
        <f>E30</f>
        <v>0.01</v>
      </c>
    </row>
    <row r="30" spans="1:5" ht="30">
      <c r="A30" s="13" t="s">
        <v>37</v>
      </c>
      <c r="B30" s="45" t="s">
        <v>38</v>
      </c>
      <c r="C30" s="45" t="s">
        <v>39</v>
      </c>
      <c r="D30" s="15">
        <f>E30*12*$D$2</f>
        <v>2.88</v>
      </c>
      <c r="E30" s="46">
        <v>0.01</v>
      </c>
    </row>
    <row r="31" spans="1:5" ht="30" customHeight="1">
      <c r="A31" s="113" t="s">
        <v>40</v>
      </c>
      <c r="B31" s="113"/>
      <c r="C31" s="113"/>
      <c r="D31" s="11">
        <f>D32</f>
        <v>17.28</v>
      </c>
      <c r="E31" s="11">
        <f>E32</f>
        <v>0.06</v>
      </c>
    </row>
    <row r="32" spans="1:5" ht="15">
      <c r="A32" s="13" t="s">
        <v>41</v>
      </c>
      <c r="B32" s="47" t="s">
        <v>42</v>
      </c>
      <c r="C32" s="9" t="s">
        <v>39</v>
      </c>
      <c r="D32" s="15">
        <f>E32*$D$2*12</f>
        <v>17.28</v>
      </c>
      <c r="E32" s="48">
        <v>0.06</v>
      </c>
    </row>
    <row r="33" spans="1:5" ht="15">
      <c r="A33" s="10"/>
      <c r="B33" s="29" t="s">
        <v>23</v>
      </c>
      <c r="C33" s="29"/>
      <c r="D33" s="30">
        <f>D29+D31</f>
        <v>20.16</v>
      </c>
      <c r="E33" s="11">
        <f>E29+E31</f>
        <v>0.06999999999999999</v>
      </c>
    </row>
    <row r="34" spans="1:6" ht="15">
      <c r="A34" s="3"/>
      <c r="B34" s="3"/>
      <c r="C34" s="3"/>
      <c r="D34" s="3"/>
      <c r="E34" s="3"/>
      <c r="F34" s="3"/>
    </row>
    <row r="35" spans="1:6" ht="105">
      <c r="A35" s="21" t="s">
        <v>24</v>
      </c>
      <c r="B35" s="21" t="s">
        <v>25</v>
      </c>
      <c r="C35" s="21" t="s">
        <v>26</v>
      </c>
      <c r="D35" s="21" t="s">
        <v>27</v>
      </c>
      <c r="E35" s="21" t="s">
        <v>43</v>
      </c>
      <c r="F35" s="21" t="s">
        <v>29</v>
      </c>
    </row>
    <row r="36" spans="1:6" ht="15">
      <c r="A36" s="21">
        <v>1</v>
      </c>
      <c r="B36" s="9" t="s">
        <v>139</v>
      </c>
      <c r="C36" s="21" t="s">
        <v>138</v>
      </c>
      <c r="D36" s="21">
        <v>503</v>
      </c>
      <c r="E36" s="51">
        <f>D36/D2/12</f>
        <v>1.7465277777777777</v>
      </c>
      <c r="F36" s="37">
        <v>2</v>
      </c>
    </row>
    <row r="37" spans="1:6" ht="15">
      <c r="A37" s="52"/>
      <c r="B37" s="52" t="s">
        <v>32</v>
      </c>
      <c r="C37" s="52"/>
      <c r="D37" s="53">
        <f>SUM(D36:D36)</f>
        <v>503</v>
      </c>
      <c r="E37" s="54">
        <f>SUM(E36:E36)</f>
        <v>1.7465277777777777</v>
      </c>
      <c r="F37" s="52"/>
    </row>
    <row r="38" ht="30.75" customHeight="1"/>
    <row r="39" spans="1:6" ht="18.75" customHeight="1">
      <c r="A39" s="3"/>
      <c r="B39" s="4" t="s">
        <v>141</v>
      </c>
      <c r="C39" s="5"/>
      <c r="D39" s="58">
        <v>112.7</v>
      </c>
      <c r="E39" s="7" t="s">
        <v>2</v>
      </c>
      <c r="F39" s="3"/>
    </row>
    <row r="40" spans="1:6" ht="17.25" customHeight="1">
      <c r="A40" s="3"/>
      <c r="B40" s="8"/>
      <c r="C40" s="3"/>
      <c r="D40" s="3"/>
      <c r="E40" s="3"/>
      <c r="F40" s="3"/>
    </row>
    <row r="41" spans="1:6" ht="34.5" customHeight="1">
      <c r="A41" s="112" t="s">
        <v>77</v>
      </c>
      <c r="B41" s="112"/>
      <c r="C41" s="112"/>
      <c r="D41" s="112"/>
      <c r="E41" s="112"/>
      <c r="F41" s="3"/>
    </row>
    <row r="42" spans="1:6" ht="17.25" customHeight="1">
      <c r="A42" s="4"/>
      <c r="B42" s="4"/>
      <c r="C42" s="4"/>
      <c r="D42" s="4"/>
      <c r="E42" s="4"/>
      <c r="F42" s="3"/>
    </row>
    <row r="43" spans="1:6" ht="85.5">
      <c r="A43" s="9"/>
      <c r="B43" s="10" t="s">
        <v>4</v>
      </c>
      <c r="C43" s="10" t="s">
        <v>5</v>
      </c>
      <c r="D43" s="10" t="s">
        <v>6</v>
      </c>
      <c r="E43" s="10" t="s">
        <v>7</v>
      </c>
      <c r="F43" s="3"/>
    </row>
    <row r="44" spans="1:7" ht="15">
      <c r="A44" s="114" t="s">
        <v>8</v>
      </c>
      <c r="B44" s="115"/>
      <c r="C44" s="116"/>
      <c r="D44" s="11">
        <f>SUM(D45:D46)</f>
        <v>672.8562192332832</v>
      </c>
      <c r="E44" s="11">
        <f>SUM(E45:E46)</f>
        <v>0.4975275208764295</v>
      </c>
      <c r="F44" s="56"/>
      <c r="G44" s="12"/>
    </row>
    <row r="45" spans="1:7" ht="15.75" customHeight="1">
      <c r="A45" s="13">
        <v>1</v>
      </c>
      <c r="B45" s="9" t="s">
        <v>9</v>
      </c>
      <c r="C45" s="14" t="s">
        <v>10</v>
      </c>
      <c r="D45" s="15">
        <f>E45*$D$39*12</f>
        <v>615.604958127432</v>
      </c>
      <c r="E45" s="25">
        <v>0.4551944381303106</v>
      </c>
      <c r="F45" s="56"/>
      <c r="G45" s="12"/>
    </row>
    <row r="46" spans="1:7" ht="30">
      <c r="A46" s="13">
        <v>2</v>
      </c>
      <c r="B46" s="17" t="s">
        <v>11</v>
      </c>
      <c r="C46" s="17" t="s">
        <v>12</v>
      </c>
      <c r="D46" s="15">
        <f>E46*$D$39*12</f>
        <v>57.251261105851185</v>
      </c>
      <c r="E46" s="25">
        <v>0.04233308274611889</v>
      </c>
      <c r="F46" s="56"/>
      <c r="G46" s="12"/>
    </row>
    <row r="47" spans="1:7" ht="29.25" customHeight="1">
      <c r="A47" s="114" t="s">
        <v>13</v>
      </c>
      <c r="B47" s="117"/>
      <c r="C47" s="118"/>
      <c r="D47" s="18">
        <f>SUM(D48:D48)</f>
        <v>26.239744839654637</v>
      </c>
      <c r="E47" s="18">
        <f>SUM(E48:E48)</f>
        <v>0.019402354953900205</v>
      </c>
      <c r="F47" s="56"/>
      <c r="G47" s="12"/>
    </row>
    <row r="48" spans="1:6" ht="75" customHeight="1">
      <c r="A48" s="13">
        <v>3</v>
      </c>
      <c r="B48" s="17" t="s">
        <v>14</v>
      </c>
      <c r="C48" s="17" t="s">
        <v>15</v>
      </c>
      <c r="D48" s="15">
        <f>E48*12*$D$39</f>
        <v>26.239744839654637</v>
      </c>
      <c r="E48" s="15">
        <v>0.019402354953900205</v>
      </c>
      <c r="F48" s="56"/>
    </row>
    <row r="49" spans="1:9" ht="15">
      <c r="A49" s="111" t="s">
        <v>16</v>
      </c>
      <c r="B49" s="119"/>
      <c r="C49" s="119"/>
      <c r="D49" s="22">
        <f>SUM(D50:D51)</f>
        <v>1416.9931390591423</v>
      </c>
      <c r="E49" s="22">
        <f>SUM(E50:E51)</f>
        <v>1.0477618597006377</v>
      </c>
      <c r="F49" s="56"/>
      <c r="G49" s="23"/>
      <c r="H49" s="23"/>
      <c r="I49" s="24"/>
    </row>
    <row r="50" spans="1:10" ht="77.25" customHeight="1">
      <c r="A50" s="13">
        <v>4</v>
      </c>
      <c r="B50" s="17" t="s">
        <v>17</v>
      </c>
      <c r="C50" s="17" t="s">
        <v>15</v>
      </c>
      <c r="D50" s="15">
        <f>E50*12*$D$39</f>
        <v>181.119973408634</v>
      </c>
      <c r="E50" s="15">
        <v>0.13392485463519224</v>
      </c>
      <c r="F50" s="56"/>
      <c r="G50" s="23"/>
      <c r="H50" s="23"/>
      <c r="I50" s="24"/>
      <c r="J50" s="103"/>
    </row>
    <row r="51" spans="1:9" ht="75">
      <c r="A51" s="13">
        <v>5</v>
      </c>
      <c r="B51" s="17" t="s">
        <v>18</v>
      </c>
      <c r="C51" s="17" t="s">
        <v>78</v>
      </c>
      <c r="D51" s="15">
        <f>E51*12*$D$39</f>
        <v>1235.8731656505083</v>
      </c>
      <c r="E51" s="25">
        <v>0.9138370050654454</v>
      </c>
      <c r="F51" s="56"/>
      <c r="G51" s="27"/>
      <c r="H51" s="27"/>
      <c r="I51" s="27"/>
    </row>
    <row r="52" spans="1:9" ht="15">
      <c r="A52" s="111" t="s">
        <v>20</v>
      </c>
      <c r="B52" s="111"/>
      <c r="C52" s="111"/>
      <c r="D52" s="26">
        <f>SUM(D53)</f>
        <v>136.55091554482692</v>
      </c>
      <c r="E52" s="26">
        <f>SUM(E53)</f>
        <v>0.10096932530673389</v>
      </c>
      <c r="F52" s="56"/>
      <c r="G52" s="27"/>
      <c r="H52" s="27"/>
      <c r="I52" s="27"/>
    </row>
    <row r="53" spans="1:6" ht="15">
      <c r="A53" s="13">
        <v>6</v>
      </c>
      <c r="B53" s="17" t="s">
        <v>21</v>
      </c>
      <c r="C53" s="17" t="s">
        <v>22</v>
      </c>
      <c r="D53" s="15">
        <f>E53*12*$D$39</f>
        <v>136.55091554482692</v>
      </c>
      <c r="E53" s="25">
        <v>0.10096932530673389</v>
      </c>
      <c r="F53" s="56"/>
    </row>
    <row r="54" spans="1:6" ht="15">
      <c r="A54" s="10"/>
      <c r="B54" s="29" t="s">
        <v>23</v>
      </c>
      <c r="C54" s="29"/>
      <c r="D54" s="30">
        <f>D44+D47+D49+D52</f>
        <v>2252.640018676907</v>
      </c>
      <c r="E54" s="11">
        <f>E44+E47+E49+E52</f>
        <v>1.6656610608377014</v>
      </c>
      <c r="F54" s="56"/>
    </row>
    <row r="55" spans="1:6" ht="12.75" customHeight="1">
      <c r="A55" s="31"/>
      <c r="B55" s="32"/>
      <c r="C55" s="33"/>
      <c r="D55" s="34"/>
      <c r="E55" s="35"/>
      <c r="F55" s="3"/>
    </row>
    <row r="56" spans="1:6" ht="105">
      <c r="A56" s="21" t="s">
        <v>24</v>
      </c>
      <c r="B56" s="21" t="s">
        <v>25</v>
      </c>
      <c r="C56" s="21" t="s">
        <v>26</v>
      </c>
      <c r="D56" s="21" t="s">
        <v>27</v>
      </c>
      <c r="E56" s="21" t="s">
        <v>28</v>
      </c>
      <c r="F56" s="21" t="s">
        <v>29</v>
      </c>
    </row>
    <row r="57" spans="1:6" ht="15">
      <c r="A57" s="21">
        <v>1</v>
      </c>
      <c r="B57" s="9" t="s">
        <v>137</v>
      </c>
      <c r="C57" s="21" t="s">
        <v>142</v>
      </c>
      <c r="D57" s="102">
        <v>2880</v>
      </c>
      <c r="E57" s="36">
        <f>D57/D39/12</f>
        <v>2.129547471162378</v>
      </c>
      <c r="F57" s="37">
        <v>2</v>
      </c>
    </row>
    <row r="58" spans="1:6" ht="15">
      <c r="A58" s="21"/>
      <c r="B58" s="38" t="s">
        <v>32</v>
      </c>
      <c r="C58" s="20"/>
      <c r="D58" s="39">
        <f>SUM(D57:D57)</f>
        <v>2880</v>
      </c>
      <c r="E58" s="40">
        <f>SUM(E57:E57)</f>
        <v>2.129547471162378</v>
      </c>
      <c r="F58" s="41"/>
    </row>
    <row r="59" spans="1:6" ht="26.25" customHeight="1">
      <c r="A59" s="31"/>
      <c r="B59" s="32"/>
      <c r="C59" s="42"/>
      <c r="D59" s="42"/>
      <c r="E59" s="42"/>
      <c r="F59" s="42"/>
    </row>
    <row r="60" spans="1:6" ht="29.25">
      <c r="A60" s="31"/>
      <c r="B60" s="32" t="s">
        <v>33</v>
      </c>
      <c r="C60" s="43">
        <f>D54+D58</f>
        <v>5132.640018676907</v>
      </c>
      <c r="D60" s="43"/>
      <c r="E60" s="43"/>
      <c r="F60" s="42"/>
    </row>
    <row r="61" spans="1:6" ht="15">
      <c r="A61" s="31"/>
      <c r="B61" s="32" t="s">
        <v>34</v>
      </c>
      <c r="C61" s="44">
        <f>E54+E58</f>
        <v>3.7952085320000792</v>
      </c>
      <c r="D61" s="42"/>
      <c r="E61" s="42"/>
      <c r="F61" s="42"/>
    </row>
    <row r="62" spans="1:6" ht="28.5" customHeight="1">
      <c r="A62" s="31"/>
      <c r="B62" s="32"/>
      <c r="C62" s="44"/>
      <c r="D62" s="42"/>
      <c r="E62" s="42"/>
      <c r="F62" s="42"/>
    </row>
    <row r="63" spans="1:6" ht="30.75" customHeight="1">
      <c r="A63" s="112" t="s">
        <v>79</v>
      </c>
      <c r="B63" s="112"/>
      <c r="C63" s="112"/>
      <c r="D63" s="112"/>
      <c r="E63" s="112"/>
      <c r="F63" s="112"/>
    </row>
    <row r="64" spans="1:6" ht="15.75" customHeight="1">
      <c r="A64" s="4"/>
      <c r="B64" s="4"/>
      <c r="C64" s="4"/>
      <c r="D64" s="3"/>
      <c r="E64" s="3"/>
      <c r="F64" s="3"/>
    </row>
    <row r="65" spans="1:6" ht="85.5">
      <c r="A65" s="9"/>
      <c r="B65" s="10" t="s">
        <v>4</v>
      </c>
      <c r="C65" s="10" t="s">
        <v>5</v>
      </c>
      <c r="D65" s="10" t="s">
        <v>6</v>
      </c>
      <c r="E65" s="10" t="s">
        <v>7</v>
      </c>
      <c r="F65" s="3"/>
    </row>
    <row r="66" spans="1:5" ht="30" customHeight="1">
      <c r="A66" s="113" t="s">
        <v>36</v>
      </c>
      <c r="B66" s="113"/>
      <c r="C66" s="113"/>
      <c r="D66" s="11">
        <f>D67</f>
        <v>13.524</v>
      </c>
      <c r="E66" s="11">
        <f>E67</f>
        <v>0.01</v>
      </c>
    </row>
    <row r="67" spans="1:5" ht="30">
      <c r="A67" s="13" t="s">
        <v>37</v>
      </c>
      <c r="B67" s="45" t="s">
        <v>38</v>
      </c>
      <c r="C67" s="45" t="s">
        <v>39</v>
      </c>
      <c r="D67" s="15">
        <f>E67*12*$D$39</f>
        <v>13.524</v>
      </c>
      <c r="E67" s="46">
        <v>0.01</v>
      </c>
    </row>
    <row r="68" spans="1:5" ht="30" customHeight="1">
      <c r="A68" s="113" t="s">
        <v>40</v>
      </c>
      <c r="B68" s="113"/>
      <c r="C68" s="113"/>
      <c r="D68" s="11">
        <f>D69</f>
        <v>81.14399999999999</v>
      </c>
      <c r="E68" s="11">
        <f>E69</f>
        <v>0.06</v>
      </c>
    </row>
    <row r="69" spans="1:5" ht="15">
      <c r="A69" s="13" t="s">
        <v>41</v>
      </c>
      <c r="B69" s="47" t="s">
        <v>42</v>
      </c>
      <c r="C69" s="9" t="s">
        <v>39</v>
      </c>
      <c r="D69" s="15">
        <f>E69*$D$39*12</f>
        <v>81.14399999999999</v>
      </c>
      <c r="E69" s="48">
        <v>0.06</v>
      </c>
    </row>
    <row r="70" spans="1:5" ht="15">
      <c r="A70" s="10"/>
      <c r="B70" s="29" t="s">
        <v>23</v>
      </c>
      <c r="C70" s="29"/>
      <c r="D70" s="30">
        <f>D66+D68</f>
        <v>94.66799999999999</v>
      </c>
      <c r="E70" s="11">
        <f>E66+E68</f>
        <v>0.06999999999999999</v>
      </c>
    </row>
    <row r="71" spans="1:6" ht="9.75" customHeight="1">
      <c r="A71" s="3"/>
      <c r="B71" s="3"/>
      <c r="C71" s="3"/>
      <c r="D71" s="3"/>
      <c r="E71" s="3"/>
      <c r="F71" s="3"/>
    </row>
    <row r="72" spans="1:6" ht="105">
      <c r="A72" s="21" t="s">
        <v>24</v>
      </c>
      <c r="B72" s="21" t="s">
        <v>25</v>
      </c>
      <c r="C72" s="21" t="s">
        <v>26</v>
      </c>
      <c r="D72" s="21" t="s">
        <v>27</v>
      </c>
      <c r="E72" s="21" t="s">
        <v>43</v>
      </c>
      <c r="F72" s="21" t="s">
        <v>29</v>
      </c>
    </row>
    <row r="73" spans="1:6" ht="15">
      <c r="A73" s="21">
        <v>1</v>
      </c>
      <c r="B73" s="9" t="s">
        <v>139</v>
      </c>
      <c r="C73" s="21" t="s">
        <v>138</v>
      </c>
      <c r="D73" s="21">
        <v>503</v>
      </c>
      <c r="E73" s="51">
        <f>D73/D39/12</f>
        <v>0.37193138124815145</v>
      </c>
      <c r="F73" s="37">
        <v>2</v>
      </c>
    </row>
    <row r="74" spans="1:6" ht="15">
      <c r="A74" s="52"/>
      <c r="B74" s="52" t="s">
        <v>32</v>
      </c>
      <c r="C74" s="52"/>
      <c r="D74" s="53">
        <f>SUM(D73:D73)</f>
        <v>503</v>
      </c>
      <c r="E74" s="54">
        <f>SUM(E73:E73)</f>
        <v>0.37193138124815145</v>
      </c>
      <c r="F74" s="52"/>
    </row>
    <row r="75" ht="13.5" customHeight="1"/>
    <row r="76" spans="2:3" ht="43.5">
      <c r="B76" s="32" t="s">
        <v>140</v>
      </c>
      <c r="C76" s="55">
        <f>C60+C23</f>
        <v>6286.201733668573</v>
      </c>
    </row>
  </sheetData>
  <mergeCells count="16">
    <mergeCell ref="A41:E41"/>
    <mergeCell ref="A44:C44"/>
    <mergeCell ref="A47:C47"/>
    <mergeCell ref="A49:C49"/>
    <mergeCell ref="A52:C52"/>
    <mergeCell ref="A63:F63"/>
    <mergeCell ref="A66:C66"/>
    <mergeCell ref="A68:C68"/>
    <mergeCell ref="A15:C15"/>
    <mergeCell ref="A26:F26"/>
    <mergeCell ref="A29:C29"/>
    <mergeCell ref="A31:C31"/>
    <mergeCell ref="A4:E4"/>
    <mergeCell ref="A7:C7"/>
    <mergeCell ref="A10:C10"/>
    <mergeCell ref="A12:C12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8"/>
  <sheetViews>
    <sheetView zoomScale="75" zoomScaleNormal="75" workbookViewId="0" topLeftCell="A25">
      <selection activeCell="C38" sqref="C38"/>
    </sheetView>
  </sheetViews>
  <sheetFormatPr defaultColWidth="9.00390625" defaultRowHeight="12.75"/>
  <cols>
    <col min="1" max="1" width="3.375" style="1" customWidth="1"/>
    <col min="2" max="2" width="40.375" style="1" customWidth="1"/>
    <col min="3" max="3" width="17.375" style="1" customWidth="1"/>
    <col min="4" max="4" width="11.25390625" style="1" customWidth="1"/>
    <col min="5" max="5" width="12.625" style="1" customWidth="1"/>
    <col min="6" max="6" width="8.625" style="1" customWidth="1"/>
    <col min="7" max="16384" width="9.125" style="1" customWidth="1"/>
  </cols>
  <sheetData>
    <row r="1" ht="15">
      <c r="B1" s="2" t="s">
        <v>49</v>
      </c>
    </row>
    <row r="2" spans="1:6" ht="24" customHeight="1">
      <c r="A2" s="3"/>
      <c r="B2" s="4" t="s">
        <v>50</v>
      </c>
      <c r="C2" s="5"/>
      <c r="D2" s="6">
        <v>12.6</v>
      </c>
      <c r="E2" s="7" t="s">
        <v>2</v>
      </c>
      <c r="F2" s="3"/>
    </row>
    <row r="3" spans="1:6" ht="15">
      <c r="A3" s="3"/>
      <c r="B3" s="8"/>
      <c r="C3" s="3"/>
      <c r="D3" s="3"/>
      <c r="E3" s="3"/>
      <c r="F3" s="3"/>
    </row>
    <row r="4" spans="1:6" ht="40.5" customHeight="1">
      <c r="A4" s="112" t="s">
        <v>3</v>
      </c>
      <c r="B4" s="112"/>
      <c r="C4" s="112"/>
      <c r="D4" s="112"/>
      <c r="E4" s="112"/>
      <c r="F4" s="3"/>
    </row>
    <row r="5" spans="1:6" ht="15">
      <c r="A5" s="4"/>
      <c r="B5" s="4"/>
      <c r="C5" s="4"/>
      <c r="D5" s="4"/>
      <c r="E5" s="4"/>
      <c r="F5" s="3"/>
    </row>
    <row r="6" spans="1:6" ht="85.5">
      <c r="A6" s="9"/>
      <c r="B6" s="10" t="s">
        <v>4</v>
      </c>
      <c r="C6" s="10" t="s">
        <v>5</v>
      </c>
      <c r="D6" s="10" t="s">
        <v>6</v>
      </c>
      <c r="E6" s="10" t="s">
        <v>7</v>
      </c>
      <c r="F6" s="3"/>
    </row>
    <row r="7" spans="1:7" ht="15">
      <c r="A7" s="114" t="s">
        <v>8</v>
      </c>
      <c r="B7" s="115"/>
      <c r="C7" s="116"/>
      <c r="D7" s="11">
        <f>SUM(D8:D9)</f>
        <v>148.0248</v>
      </c>
      <c r="E7" s="11">
        <v>0.979</v>
      </c>
      <c r="F7" s="56"/>
      <c r="G7" s="12"/>
    </row>
    <row r="8" spans="1:7" ht="15.75" customHeight="1">
      <c r="A8" s="13">
        <v>1</v>
      </c>
      <c r="B8" s="9" t="s">
        <v>9</v>
      </c>
      <c r="C8" s="14" t="s">
        <v>10</v>
      </c>
      <c r="D8" s="15">
        <f>E8*$D$2*12</f>
        <v>135.38448</v>
      </c>
      <c r="E8" s="28">
        <v>0.8954</v>
      </c>
      <c r="F8" s="56"/>
      <c r="G8" s="12"/>
    </row>
    <row r="9" spans="1:7" ht="30">
      <c r="A9" s="13">
        <v>2</v>
      </c>
      <c r="B9" s="17" t="s">
        <v>11</v>
      </c>
      <c r="C9" s="17" t="s">
        <v>12</v>
      </c>
      <c r="D9" s="15">
        <f>E9*$D$2*12</f>
        <v>12.640320000000001</v>
      </c>
      <c r="E9" s="28">
        <v>0.08360000000000001</v>
      </c>
      <c r="F9" s="56"/>
      <c r="G9" s="12"/>
    </row>
    <row r="10" spans="1:7" ht="29.25" customHeight="1">
      <c r="A10" s="114" t="s">
        <v>13</v>
      </c>
      <c r="B10" s="117"/>
      <c r="C10" s="118"/>
      <c r="D10" s="18">
        <f>SUM(D11:D11)</f>
        <v>13.469891829447507</v>
      </c>
      <c r="E10" s="18">
        <v>0.08908658617359463</v>
      </c>
      <c r="F10" s="56"/>
      <c r="G10" s="12"/>
    </row>
    <row r="11" spans="1:6" ht="75" customHeight="1">
      <c r="A11" s="13">
        <v>3</v>
      </c>
      <c r="B11" s="17" t="s">
        <v>14</v>
      </c>
      <c r="C11" s="17" t="s">
        <v>15</v>
      </c>
      <c r="D11" s="15">
        <f>E11*12*$D$2</f>
        <v>13.469891829447507</v>
      </c>
      <c r="E11" s="15">
        <v>0.08908658617359463</v>
      </c>
      <c r="F11" s="56"/>
    </row>
    <row r="12" spans="1:9" ht="15">
      <c r="A12" s="111" t="s">
        <v>16</v>
      </c>
      <c r="B12" s="119"/>
      <c r="C12" s="119"/>
      <c r="D12" s="22">
        <f>SUM(D13:D14)</f>
        <v>51.95900282173137</v>
      </c>
      <c r="E12" s="22">
        <v>0.3436441985564244</v>
      </c>
      <c r="F12" s="56"/>
      <c r="G12" s="23"/>
      <c r="H12" s="23"/>
      <c r="I12" s="24"/>
    </row>
    <row r="13" spans="1:9" ht="75">
      <c r="A13" s="13">
        <v>4</v>
      </c>
      <c r="B13" s="17" t="s">
        <v>51</v>
      </c>
      <c r="C13" s="17" t="s">
        <v>15</v>
      </c>
      <c r="D13" s="15">
        <f>E13*12*$D$2</f>
        <v>13.814998588500591</v>
      </c>
      <c r="E13" s="15">
        <v>0.09136903828373406</v>
      </c>
      <c r="F13" s="56"/>
      <c r="G13" s="23"/>
      <c r="H13" s="23"/>
      <c r="I13" s="24"/>
    </row>
    <row r="14" spans="1:9" ht="60">
      <c r="A14" s="13">
        <v>5</v>
      </c>
      <c r="B14" s="17" t="s">
        <v>18</v>
      </c>
      <c r="C14" s="17" t="s">
        <v>52</v>
      </c>
      <c r="D14" s="15">
        <f>E14*12*$D$2</f>
        <v>38.144004233230774</v>
      </c>
      <c r="E14" s="25">
        <v>0.2522751602726903</v>
      </c>
      <c r="F14" s="56"/>
      <c r="G14" s="23"/>
      <c r="H14" s="23"/>
      <c r="I14" s="24"/>
    </row>
    <row r="15" spans="1:9" ht="15">
      <c r="A15" s="111" t="s">
        <v>20</v>
      </c>
      <c r="B15" s="111"/>
      <c r="C15" s="111"/>
      <c r="D15" s="26">
        <f>SUM(D16)</f>
        <v>83.54808</v>
      </c>
      <c r="E15" s="18">
        <v>0.5525666666666667</v>
      </c>
      <c r="F15" s="56"/>
      <c r="G15" s="27"/>
      <c r="H15" s="27"/>
      <c r="I15" s="27"/>
    </row>
    <row r="16" spans="1:10" ht="15">
      <c r="A16" s="13">
        <v>6</v>
      </c>
      <c r="B16" s="17" t="s">
        <v>21</v>
      </c>
      <c r="C16" s="17" t="s">
        <v>22</v>
      </c>
      <c r="D16" s="15">
        <f>E16*12*$D$2</f>
        <v>83.54808</v>
      </c>
      <c r="E16" s="28">
        <v>0.5525666666666667</v>
      </c>
      <c r="F16" s="56"/>
      <c r="H16" s="23"/>
      <c r="I16" s="23"/>
      <c r="J16" s="24"/>
    </row>
    <row r="17" spans="1:10" ht="15">
      <c r="A17" s="10"/>
      <c r="B17" s="29" t="s">
        <v>23</v>
      </c>
      <c r="C17" s="29"/>
      <c r="D17" s="30">
        <f>D7+D10+D12+D15</f>
        <v>297.00177465117883</v>
      </c>
      <c r="E17" s="11">
        <v>1.9642974513966858</v>
      </c>
      <c r="F17" s="56"/>
      <c r="H17" s="27"/>
      <c r="I17" s="27"/>
      <c r="J17" s="27"/>
    </row>
    <row r="18" spans="1:6" ht="15">
      <c r="A18" s="31"/>
      <c r="B18" s="32"/>
      <c r="C18" s="33"/>
      <c r="D18" s="34"/>
      <c r="E18" s="35"/>
      <c r="F18" s="3"/>
    </row>
    <row r="19" spans="1:6" ht="105">
      <c r="A19" s="21" t="s">
        <v>24</v>
      </c>
      <c r="B19" s="21" t="s">
        <v>25</v>
      </c>
      <c r="C19" s="21" t="s">
        <v>26</v>
      </c>
      <c r="D19" s="21" t="s">
        <v>27</v>
      </c>
      <c r="E19" s="21" t="s">
        <v>28</v>
      </c>
      <c r="F19" s="21" t="s">
        <v>29</v>
      </c>
    </row>
    <row r="20" spans="1:6" ht="15">
      <c r="A20" s="21">
        <v>1</v>
      </c>
      <c r="B20" s="9" t="s">
        <v>30</v>
      </c>
      <c r="C20" s="21" t="s">
        <v>53</v>
      </c>
      <c r="D20" s="21">
        <f>E20*12*D2</f>
        <v>276.65000000000003</v>
      </c>
      <c r="E20" s="36">
        <v>1.8296957671957674</v>
      </c>
      <c r="F20" s="37">
        <v>2</v>
      </c>
    </row>
    <row r="21" spans="1:6" ht="15">
      <c r="A21" s="21"/>
      <c r="B21" s="38" t="s">
        <v>32</v>
      </c>
      <c r="C21" s="20"/>
      <c r="D21" s="39">
        <f>SUM(D20:D20)</f>
        <v>276.65000000000003</v>
      </c>
      <c r="E21" s="40">
        <f>SUM(E20:E20)</f>
        <v>1.8296957671957674</v>
      </c>
      <c r="F21" s="41"/>
    </row>
    <row r="22" spans="1:6" ht="15">
      <c r="A22" s="31"/>
      <c r="B22" s="32"/>
      <c r="C22" s="42"/>
      <c r="D22" s="42"/>
      <c r="E22" s="42"/>
      <c r="F22" s="42"/>
    </row>
    <row r="23" spans="1:6" ht="29.25">
      <c r="A23" s="31"/>
      <c r="B23" s="32" t="s">
        <v>33</v>
      </c>
      <c r="C23" s="43">
        <f>D17+D21</f>
        <v>573.6517746511788</v>
      </c>
      <c r="D23" s="43"/>
      <c r="E23" s="43"/>
      <c r="F23" s="42"/>
    </row>
    <row r="24" spans="1:6" ht="15">
      <c r="A24" s="31"/>
      <c r="B24" s="32" t="s">
        <v>34</v>
      </c>
      <c r="C24" s="44">
        <f>E17+E21</f>
        <v>3.793993218592453</v>
      </c>
      <c r="D24" s="42"/>
      <c r="E24" s="42"/>
      <c r="F24" s="42"/>
    </row>
    <row r="25" spans="1:6" ht="15">
      <c r="A25" s="31"/>
      <c r="B25" s="32"/>
      <c r="C25" s="44"/>
      <c r="D25" s="42"/>
      <c r="E25" s="42"/>
      <c r="F25" s="42"/>
    </row>
    <row r="26" spans="1:6" ht="33" customHeight="1">
      <c r="A26" s="112" t="s">
        <v>35</v>
      </c>
      <c r="B26" s="112"/>
      <c r="C26" s="112"/>
      <c r="D26" s="112"/>
      <c r="E26" s="112"/>
      <c r="F26" s="112"/>
    </row>
    <row r="27" spans="1:6" ht="15">
      <c r="A27" s="4"/>
      <c r="B27" s="4"/>
      <c r="C27" s="4"/>
      <c r="D27" s="3"/>
      <c r="E27" s="3"/>
      <c r="F27" s="3"/>
    </row>
    <row r="28" spans="1:6" ht="85.5">
      <c r="A28" s="9"/>
      <c r="B28" s="10" t="s">
        <v>4</v>
      </c>
      <c r="C28" s="10" t="s">
        <v>5</v>
      </c>
      <c r="D28" s="10" t="s">
        <v>6</v>
      </c>
      <c r="E28" s="10" t="s">
        <v>7</v>
      </c>
      <c r="F28" s="3"/>
    </row>
    <row r="29" spans="1:5" ht="30" customHeight="1">
      <c r="A29" s="113" t="s">
        <v>36</v>
      </c>
      <c r="B29" s="113"/>
      <c r="C29" s="113"/>
      <c r="D29" s="11">
        <f>D30</f>
        <v>1.6632</v>
      </c>
      <c r="E29" s="11">
        <v>0.011000000000000001</v>
      </c>
    </row>
    <row r="30" spans="1:5" ht="30">
      <c r="A30" s="13" t="s">
        <v>37</v>
      </c>
      <c r="B30" s="45" t="s">
        <v>38</v>
      </c>
      <c r="C30" s="45" t="s">
        <v>39</v>
      </c>
      <c r="D30" s="15">
        <f>E30*12*$D$2</f>
        <v>1.6632</v>
      </c>
      <c r="E30" s="46">
        <v>0.011000000000000001</v>
      </c>
    </row>
    <row r="31" spans="1:5" ht="30" customHeight="1">
      <c r="A31" s="113" t="s">
        <v>40</v>
      </c>
      <c r="B31" s="113"/>
      <c r="C31" s="113"/>
      <c r="D31" s="11">
        <f>D32</f>
        <v>9.9792</v>
      </c>
      <c r="E31" s="11">
        <v>0.066</v>
      </c>
    </row>
    <row r="32" spans="1:5" ht="15">
      <c r="A32" s="13" t="s">
        <v>41</v>
      </c>
      <c r="B32" s="47" t="s">
        <v>42</v>
      </c>
      <c r="C32" s="9" t="s">
        <v>39</v>
      </c>
      <c r="D32" s="15">
        <f>E32*$D$2*12</f>
        <v>9.9792</v>
      </c>
      <c r="E32" s="48">
        <v>0.066</v>
      </c>
    </row>
    <row r="33" spans="1:5" ht="15">
      <c r="A33" s="10"/>
      <c r="B33" s="29" t="s">
        <v>23</v>
      </c>
      <c r="C33" s="29"/>
      <c r="D33" s="30">
        <f>D29+D31</f>
        <v>11.6424</v>
      </c>
      <c r="E33" s="11">
        <v>0.077</v>
      </c>
    </row>
    <row r="34" spans="1:6" ht="15">
      <c r="A34" s="3"/>
      <c r="B34" s="3"/>
      <c r="C34" s="3"/>
      <c r="D34" s="3"/>
      <c r="E34" s="3"/>
      <c r="F34" s="3"/>
    </row>
    <row r="35" spans="1:6" ht="15">
      <c r="A35" s="32"/>
      <c r="B35" s="32"/>
      <c r="C35" s="32"/>
      <c r="D35" s="32"/>
      <c r="E35" s="32"/>
      <c r="F35" s="31"/>
    </row>
    <row r="38" spans="2:3" ht="43.5">
      <c r="B38" s="32" t="s">
        <v>54</v>
      </c>
      <c r="C38" s="55">
        <f>C23</f>
        <v>573.6517746511788</v>
      </c>
    </row>
  </sheetData>
  <mergeCells count="8">
    <mergeCell ref="A4:E4"/>
    <mergeCell ref="A7:C7"/>
    <mergeCell ref="A10:C10"/>
    <mergeCell ref="A12:C12"/>
    <mergeCell ref="A15:C15"/>
    <mergeCell ref="A26:F26"/>
    <mergeCell ref="A29:C29"/>
    <mergeCell ref="A31:C31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92"/>
  <sheetViews>
    <sheetView zoomScale="75" zoomScaleNormal="75" workbookViewId="0" topLeftCell="A187">
      <selection activeCell="C192" sqref="C192"/>
    </sheetView>
  </sheetViews>
  <sheetFormatPr defaultColWidth="9.00390625" defaultRowHeight="12.75"/>
  <cols>
    <col min="1" max="1" width="3.375" style="61" customWidth="1"/>
    <col min="2" max="2" width="40.375" style="61" customWidth="1"/>
    <col min="3" max="3" width="17.375" style="61" customWidth="1"/>
    <col min="4" max="4" width="11.25390625" style="61" customWidth="1"/>
    <col min="5" max="5" width="12.625" style="61" customWidth="1"/>
    <col min="6" max="6" width="8.625" style="61" customWidth="1"/>
    <col min="7" max="16384" width="9.125" style="61" customWidth="1"/>
  </cols>
  <sheetData>
    <row r="1" ht="15">
      <c r="B1" s="62" t="s">
        <v>55</v>
      </c>
    </row>
    <row r="2" spans="1:6" ht="24" customHeight="1">
      <c r="A2" s="63"/>
      <c r="B2" s="64" t="s">
        <v>56</v>
      </c>
      <c r="C2" s="65"/>
      <c r="D2" s="58">
        <v>80</v>
      </c>
      <c r="E2" s="66" t="s">
        <v>2</v>
      </c>
      <c r="F2" s="63"/>
    </row>
    <row r="3" spans="1:6" ht="15">
      <c r="A3" s="63"/>
      <c r="B3" s="67"/>
      <c r="C3" s="63"/>
      <c r="D3" s="63"/>
      <c r="E3" s="63"/>
      <c r="F3" s="63"/>
    </row>
    <row r="4" spans="1:6" ht="40.5" customHeight="1">
      <c r="A4" s="121" t="s">
        <v>3</v>
      </c>
      <c r="B4" s="121"/>
      <c r="C4" s="121"/>
      <c r="D4" s="121"/>
      <c r="E4" s="121"/>
      <c r="F4" s="63"/>
    </row>
    <row r="5" spans="1:6" ht="15">
      <c r="A5" s="64"/>
      <c r="B5" s="64"/>
      <c r="C5" s="64"/>
      <c r="D5" s="64"/>
      <c r="E5" s="64"/>
      <c r="F5" s="63"/>
    </row>
    <row r="6" spans="1:6" ht="85.5">
      <c r="A6" s="68"/>
      <c r="B6" s="69" t="s">
        <v>4</v>
      </c>
      <c r="C6" s="69" t="s">
        <v>5</v>
      </c>
      <c r="D6" s="69" t="s">
        <v>6</v>
      </c>
      <c r="E6" s="69" t="s">
        <v>7</v>
      </c>
      <c r="F6" s="63"/>
    </row>
    <row r="7" spans="1:7" ht="15">
      <c r="A7" s="123" t="s">
        <v>8</v>
      </c>
      <c r="B7" s="124"/>
      <c r="C7" s="125"/>
      <c r="D7" s="70">
        <f>SUM(D8:D9)</f>
        <v>444.0851046939669</v>
      </c>
      <c r="E7" s="70">
        <v>0.4625886507228822</v>
      </c>
      <c r="F7" s="71"/>
      <c r="G7" s="72"/>
    </row>
    <row r="8" spans="1:7" ht="15.75" customHeight="1">
      <c r="A8" s="73">
        <v>1</v>
      </c>
      <c r="B8" s="68" t="s">
        <v>9</v>
      </c>
      <c r="C8" s="74" t="s">
        <v>10</v>
      </c>
      <c r="D8" s="75">
        <f>E8*$D$2*12</f>
        <v>406.29927236410515</v>
      </c>
      <c r="E8" s="28">
        <v>0.4232284087126095</v>
      </c>
      <c r="F8" s="71"/>
      <c r="G8" s="72"/>
    </row>
    <row r="9" spans="1:7" ht="30">
      <c r="A9" s="73">
        <v>2</v>
      </c>
      <c r="B9" s="76" t="s">
        <v>11</v>
      </c>
      <c r="C9" s="76" t="s">
        <v>12</v>
      </c>
      <c r="D9" s="75">
        <f>E9*$D$2*12</f>
        <v>37.78583232986178</v>
      </c>
      <c r="E9" s="28">
        <v>0.03936024201027269</v>
      </c>
      <c r="F9" s="71"/>
      <c r="G9" s="72"/>
    </row>
    <row r="10" spans="1:7" ht="29.25" customHeight="1">
      <c r="A10" s="123" t="s">
        <v>13</v>
      </c>
      <c r="B10" s="126"/>
      <c r="C10" s="127"/>
      <c r="D10" s="18">
        <f>SUM(D11:D11)</f>
        <v>19.242702613496448</v>
      </c>
      <c r="E10" s="18">
        <v>0.0200444818890588</v>
      </c>
      <c r="F10" s="71"/>
      <c r="G10" s="72"/>
    </row>
    <row r="11" spans="1:10" ht="75" customHeight="1">
      <c r="A11" s="73">
        <v>3</v>
      </c>
      <c r="B11" s="76" t="s">
        <v>14</v>
      </c>
      <c r="C11" s="76" t="s">
        <v>15</v>
      </c>
      <c r="D11" s="75">
        <f>E11*12*$D$2</f>
        <v>19.242702613496448</v>
      </c>
      <c r="E11" s="75">
        <v>0.0200444818890588</v>
      </c>
      <c r="F11" s="71"/>
      <c r="H11" s="23"/>
      <c r="I11" s="23"/>
      <c r="J11" s="77"/>
    </row>
    <row r="12" spans="1:9" ht="15">
      <c r="A12" s="120" t="s">
        <v>16</v>
      </c>
      <c r="B12" s="128"/>
      <c r="C12" s="128"/>
      <c r="D12" s="18">
        <f>SUM(D13:D14)</f>
        <v>1468.0432520698039</v>
      </c>
      <c r="E12" s="18">
        <v>1.5292117209060454</v>
      </c>
      <c r="F12" s="71"/>
      <c r="G12" s="23"/>
      <c r="H12" s="23"/>
      <c r="I12" s="77"/>
    </row>
    <row r="13" spans="1:9" ht="75">
      <c r="A13" s="73">
        <v>4</v>
      </c>
      <c r="B13" s="76" t="s">
        <v>57</v>
      </c>
      <c r="C13" s="76" t="s">
        <v>15</v>
      </c>
      <c r="D13" s="75">
        <f>E13*12*$D$2</f>
        <v>166.08459178180354</v>
      </c>
      <c r="E13" s="75">
        <v>0.17300478310604533</v>
      </c>
      <c r="F13" s="71"/>
      <c r="G13" s="23"/>
      <c r="H13" s="23"/>
      <c r="I13" s="77"/>
    </row>
    <row r="14" spans="1:9" ht="90">
      <c r="A14" s="73">
        <v>5</v>
      </c>
      <c r="B14" s="76" t="s">
        <v>18</v>
      </c>
      <c r="C14" s="76" t="s">
        <v>58</v>
      </c>
      <c r="D14" s="75">
        <f>E14*12*$D$2</f>
        <v>1301.9586602880004</v>
      </c>
      <c r="E14" s="25">
        <v>1.3562069378000001</v>
      </c>
      <c r="F14" s="71"/>
      <c r="G14" s="23"/>
      <c r="H14" s="23"/>
      <c r="I14" s="77"/>
    </row>
    <row r="15" spans="1:9" ht="15">
      <c r="A15" s="120" t="s">
        <v>20</v>
      </c>
      <c r="B15" s="120"/>
      <c r="C15" s="120"/>
      <c r="D15" s="26">
        <f>SUM(D16)</f>
        <v>102.3744</v>
      </c>
      <c r="E15" s="18">
        <v>0.10714000000000001</v>
      </c>
      <c r="F15" s="71"/>
      <c r="G15" s="78"/>
      <c r="H15" s="78"/>
      <c r="I15" s="78"/>
    </row>
    <row r="16" spans="1:15" ht="15">
      <c r="A16" s="73">
        <v>6</v>
      </c>
      <c r="B16" s="76" t="s">
        <v>21</v>
      </c>
      <c r="C16" s="76" t="s">
        <v>22</v>
      </c>
      <c r="D16" s="75">
        <f>E16*12*$D$2</f>
        <v>102.3744</v>
      </c>
      <c r="E16" s="28">
        <v>0.10664</v>
      </c>
      <c r="F16" s="71"/>
      <c r="H16" s="23"/>
      <c r="I16" s="23"/>
      <c r="J16" s="23"/>
      <c r="K16" s="23"/>
      <c r="L16" s="23"/>
      <c r="M16" s="23"/>
      <c r="N16" s="23"/>
      <c r="O16" s="77"/>
    </row>
    <row r="17" spans="1:15" ht="15">
      <c r="A17" s="69"/>
      <c r="B17" s="79" t="s">
        <v>23</v>
      </c>
      <c r="C17" s="79"/>
      <c r="D17" s="80">
        <f>D7+D10+D12+D15</f>
        <v>2033.745459377267</v>
      </c>
      <c r="E17" s="70">
        <v>2.1189848535179863</v>
      </c>
      <c r="F17" s="71"/>
      <c r="H17" s="23"/>
      <c r="I17" s="23"/>
      <c r="J17" s="77"/>
      <c r="K17" s="78"/>
      <c r="L17" s="78"/>
      <c r="M17" s="78"/>
      <c r="N17" s="78"/>
      <c r="O17" s="78"/>
    </row>
    <row r="18" spans="1:6" ht="15">
      <c r="A18" s="81"/>
      <c r="B18" s="82"/>
      <c r="C18" s="83"/>
      <c r="D18" s="34"/>
      <c r="E18" s="35"/>
      <c r="F18" s="63"/>
    </row>
    <row r="19" spans="1:6" ht="105">
      <c r="A19" s="37" t="s">
        <v>24</v>
      </c>
      <c r="B19" s="37" t="s">
        <v>25</v>
      </c>
      <c r="C19" s="37" t="s">
        <v>26</v>
      </c>
      <c r="D19" s="37" t="s">
        <v>27</v>
      </c>
      <c r="E19" s="37" t="s">
        <v>28</v>
      </c>
      <c r="F19" s="37" t="s">
        <v>29</v>
      </c>
    </row>
    <row r="20" spans="1:6" ht="15">
      <c r="A20" s="37">
        <v>1</v>
      </c>
      <c r="B20" s="68" t="s">
        <v>30</v>
      </c>
      <c r="C20" s="37" t="s">
        <v>59</v>
      </c>
      <c r="D20" s="104">
        <f>E20*12*D2</f>
        <v>1936.521199999997</v>
      </c>
      <c r="E20" s="36">
        <v>2.01720958333333</v>
      </c>
      <c r="F20" s="37">
        <v>2</v>
      </c>
    </row>
    <row r="21" spans="1:6" ht="15">
      <c r="A21" s="37"/>
      <c r="B21" s="84" t="s">
        <v>32</v>
      </c>
      <c r="C21" s="41"/>
      <c r="D21" s="39">
        <f>SUM(D20:D20)</f>
        <v>1936.521199999997</v>
      </c>
      <c r="E21" s="40">
        <f>SUM(E20:E20)</f>
        <v>2.01720958333333</v>
      </c>
      <c r="F21" s="41"/>
    </row>
    <row r="22" spans="1:6" ht="9" customHeight="1">
      <c r="A22" s="81"/>
      <c r="B22" s="82"/>
      <c r="C22" s="85"/>
      <c r="D22" s="85"/>
      <c r="E22" s="85"/>
      <c r="F22" s="85"/>
    </row>
    <row r="23" spans="1:6" ht="29.25">
      <c r="A23" s="81"/>
      <c r="B23" s="82" t="s">
        <v>33</v>
      </c>
      <c r="C23" s="86">
        <f>D17+D21</f>
        <v>3970.2666593772637</v>
      </c>
      <c r="D23" s="86"/>
      <c r="E23" s="86"/>
      <c r="F23" s="85"/>
    </row>
    <row r="24" spans="1:6" ht="15">
      <c r="A24" s="81"/>
      <c r="B24" s="82" t="s">
        <v>34</v>
      </c>
      <c r="C24" s="87">
        <f>E17+E21</f>
        <v>4.136194436851316</v>
      </c>
      <c r="D24" s="85"/>
      <c r="E24" s="85"/>
      <c r="F24" s="85"/>
    </row>
    <row r="25" spans="1:6" ht="6" customHeight="1">
      <c r="A25" s="81"/>
      <c r="B25" s="82"/>
      <c r="C25" s="87"/>
      <c r="D25" s="85"/>
      <c r="E25" s="85"/>
      <c r="F25" s="85"/>
    </row>
    <row r="26" spans="1:6" ht="33" customHeight="1">
      <c r="A26" s="121" t="s">
        <v>35</v>
      </c>
      <c r="B26" s="121"/>
      <c r="C26" s="121"/>
      <c r="D26" s="121"/>
      <c r="E26" s="121"/>
      <c r="F26" s="121"/>
    </row>
    <row r="27" spans="1:6" ht="15">
      <c r="A27" s="64"/>
      <c r="B27" s="64"/>
      <c r="C27" s="64"/>
      <c r="D27" s="63"/>
      <c r="E27" s="63"/>
      <c r="F27" s="63"/>
    </row>
    <row r="28" spans="1:6" ht="85.5">
      <c r="A28" s="68"/>
      <c r="B28" s="69" t="s">
        <v>4</v>
      </c>
      <c r="C28" s="69" t="s">
        <v>5</v>
      </c>
      <c r="D28" s="69" t="s">
        <v>6</v>
      </c>
      <c r="E28" s="69" t="s">
        <v>7</v>
      </c>
      <c r="F28" s="63"/>
    </row>
    <row r="29" spans="1:5" ht="30" customHeight="1">
      <c r="A29" s="122" t="s">
        <v>36</v>
      </c>
      <c r="B29" s="122"/>
      <c r="C29" s="122"/>
      <c r="D29" s="70">
        <f>D30</f>
        <v>10.56</v>
      </c>
      <c r="E29" s="70">
        <v>0.011000000000000001</v>
      </c>
    </row>
    <row r="30" spans="1:5" ht="30">
      <c r="A30" s="73" t="s">
        <v>37</v>
      </c>
      <c r="B30" s="88" t="s">
        <v>38</v>
      </c>
      <c r="C30" s="88" t="s">
        <v>39</v>
      </c>
      <c r="D30" s="75">
        <f>E30*12*$D$2</f>
        <v>10.56</v>
      </c>
      <c r="E30" s="89">
        <v>0.011000000000000001</v>
      </c>
    </row>
    <row r="31" spans="1:5" ht="30" customHeight="1">
      <c r="A31" s="122" t="s">
        <v>40</v>
      </c>
      <c r="B31" s="122"/>
      <c r="C31" s="122"/>
      <c r="D31" s="70">
        <f>D32</f>
        <v>63.36</v>
      </c>
      <c r="E31" s="70">
        <v>0.066</v>
      </c>
    </row>
    <row r="32" spans="1:5" ht="15">
      <c r="A32" s="73" t="s">
        <v>41</v>
      </c>
      <c r="B32" s="90" t="s">
        <v>42</v>
      </c>
      <c r="C32" s="68" t="s">
        <v>39</v>
      </c>
      <c r="D32" s="75">
        <f>E32*$D$2*12</f>
        <v>63.36</v>
      </c>
      <c r="E32" s="25">
        <v>0.066</v>
      </c>
    </row>
    <row r="33" spans="1:5" ht="15">
      <c r="A33" s="69"/>
      <c r="B33" s="79" t="s">
        <v>23</v>
      </c>
      <c r="C33" s="79"/>
      <c r="D33" s="80">
        <f>D29+D31</f>
        <v>73.92</v>
      </c>
      <c r="E33" s="70">
        <v>0.077</v>
      </c>
    </row>
    <row r="34" spans="1:6" ht="15">
      <c r="A34" s="63"/>
      <c r="B34" s="63"/>
      <c r="C34" s="63"/>
      <c r="D34" s="63"/>
      <c r="E34" s="63"/>
      <c r="F34" s="63"/>
    </row>
    <row r="35" spans="1:6" ht="15">
      <c r="A35" s="91"/>
      <c r="B35" s="91"/>
      <c r="C35" s="91"/>
      <c r="D35" s="91"/>
      <c r="E35" s="91"/>
      <c r="F35" s="92"/>
    </row>
    <row r="36" spans="1:6" ht="105">
      <c r="A36" s="37" t="s">
        <v>24</v>
      </c>
      <c r="B36" s="37" t="s">
        <v>25</v>
      </c>
      <c r="C36" s="37" t="s">
        <v>26</v>
      </c>
      <c r="D36" s="37" t="s">
        <v>27</v>
      </c>
      <c r="E36" s="37" t="s">
        <v>43</v>
      </c>
      <c r="F36" s="37" t="s">
        <v>29</v>
      </c>
    </row>
    <row r="37" spans="1:6" ht="15">
      <c r="A37" s="37">
        <v>1</v>
      </c>
      <c r="B37" s="68" t="s">
        <v>30</v>
      </c>
      <c r="C37" s="37" t="s">
        <v>59</v>
      </c>
      <c r="D37" s="37">
        <f>E37*12*D2</f>
        <v>1936.5500000000002</v>
      </c>
      <c r="E37" s="51">
        <v>2.0172395833333336</v>
      </c>
      <c r="F37" s="37">
        <v>2</v>
      </c>
    </row>
    <row r="38" spans="1:6" ht="15">
      <c r="A38" s="93"/>
      <c r="B38" s="93" t="s">
        <v>32</v>
      </c>
      <c r="C38" s="93"/>
      <c r="D38" s="39">
        <f>SUM(D37:D37)</f>
        <v>1936.5500000000002</v>
      </c>
      <c r="E38" s="94">
        <f>SUM(E37:E37)</f>
        <v>2.0172395833333336</v>
      </c>
      <c r="F38" s="93"/>
    </row>
    <row r="40" ht="5.25" customHeight="1"/>
    <row r="41" spans="1:6" ht="15">
      <c r="A41" s="63"/>
      <c r="B41" s="64" t="s">
        <v>60</v>
      </c>
      <c r="C41" s="65"/>
      <c r="D41" s="6">
        <v>93.4</v>
      </c>
      <c r="E41" s="66" t="s">
        <v>2</v>
      </c>
      <c r="F41" s="63"/>
    </row>
    <row r="42" spans="1:6" ht="15">
      <c r="A42" s="63"/>
      <c r="B42" s="67"/>
      <c r="C42" s="63"/>
      <c r="D42" s="63"/>
      <c r="E42" s="63"/>
      <c r="F42" s="63"/>
    </row>
    <row r="43" spans="1:6" ht="30" customHeight="1">
      <c r="A43" s="121" t="s">
        <v>3</v>
      </c>
      <c r="B43" s="121"/>
      <c r="C43" s="121"/>
      <c r="D43" s="121"/>
      <c r="E43" s="121"/>
      <c r="F43" s="63"/>
    </row>
    <row r="44" spans="1:6" ht="15">
      <c r="A44" s="64"/>
      <c r="B44" s="64"/>
      <c r="C44" s="64"/>
      <c r="D44" s="64"/>
      <c r="E44" s="64"/>
      <c r="F44" s="63"/>
    </row>
    <row r="45" spans="1:6" ht="85.5">
      <c r="A45" s="68"/>
      <c r="B45" s="69" t="s">
        <v>4</v>
      </c>
      <c r="C45" s="69" t="s">
        <v>5</v>
      </c>
      <c r="D45" s="69" t="s">
        <v>6</v>
      </c>
      <c r="E45" s="69" t="s">
        <v>7</v>
      </c>
      <c r="F45" s="63"/>
    </row>
    <row r="46" spans="1:6" ht="15">
      <c r="A46" s="123" t="s">
        <v>8</v>
      </c>
      <c r="B46" s="124"/>
      <c r="C46" s="125"/>
      <c r="D46" s="70">
        <f>SUM(D47:D48)</f>
        <v>444.0851046939669</v>
      </c>
      <c r="E46" s="70">
        <v>0.39622154237505974</v>
      </c>
      <c r="F46" s="71"/>
    </row>
    <row r="47" spans="1:6" ht="15">
      <c r="A47" s="73">
        <v>1</v>
      </c>
      <c r="B47" s="68" t="s">
        <v>9</v>
      </c>
      <c r="C47" s="74" t="s">
        <v>10</v>
      </c>
      <c r="D47" s="75">
        <f>E47*$D$41*12</f>
        <v>406.29927236410515</v>
      </c>
      <c r="E47" s="28">
        <v>0.36250827298724586</v>
      </c>
      <c r="F47" s="71"/>
    </row>
    <row r="48" spans="1:6" ht="30">
      <c r="A48" s="73">
        <v>2</v>
      </c>
      <c r="B48" s="76" t="s">
        <v>11</v>
      </c>
      <c r="C48" s="76" t="s">
        <v>12</v>
      </c>
      <c r="D48" s="75">
        <f>E48*$D$41*12</f>
        <v>37.785832329861776</v>
      </c>
      <c r="E48" s="28">
        <v>0.03371326938781386</v>
      </c>
      <c r="F48" s="71"/>
    </row>
    <row r="49" spans="1:6" ht="30.75" customHeight="1">
      <c r="A49" s="123" t="s">
        <v>13</v>
      </c>
      <c r="B49" s="126"/>
      <c r="C49" s="127"/>
      <c r="D49" s="18">
        <f>SUM(D50:D50)</f>
        <v>19.242702613496448</v>
      </c>
      <c r="E49" s="18">
        <v>0.017168721104118885</v>
      </c>
      <c r="F49" s="71"/>
    </row>
    <row r="50" spans="1:6" ht="75">
      <c r="A50" s="73">
        <v>3</v>
      </c>
      <c r="B50" s="76" t="s">
        <v>14</v>
      </c>
      <c r="C50" s="76" t="s">
        <v>15</v>
      </c>
      <c r="D50" s="75">
        <f>E50*12*$D$41</f>
        <v>19.242702613496448</v>
      </c>
      <c r="E50" s="75">
        <v>0.017168721104118885</v>
      </c>
      <c r="F50" s="71"/>
    </row>
    <row r="51" spans="1:6" ht="15">
      <c r="A51" s="120" t="s">
        <v>16</v>
      </c>
      <c r="B51" s="128"/>
      <c r="C51" s="128"/>
      <c r="D51" s="18">
        <f>SUM(D52:D53)</f>
        <v>1673.2283358972559</v>
      </c>
      <c r="E51" s="18">
        <v>1.4928875231060454</v>
      </c>
      <c r="F51" s="71"/>
    </row>
    <row r="52" spans="1:10" ht="75">
      <c r="A52" s="73">
        <v>4</v>
      </c>
      <c r="B52" s="76" t="s">
        <v>57</v>
      </c>
      <c r="C52" s="76" t="s">
        <v>15</v>
      </c>
      <c r="D52" s="75">
        <f>E52*12*$D$41</f>
        <v>193.9037609052556</v>
      </c>
      <c r="E52" s="75">
        <v>0.1730047831060453</v>
      </c>
      <c r="F52" s="71"/>
      <c r="H52" s="23"/>
      <c r="I52" s="23"/>
      <c r="J52" s="77"/>
    </row>
    <row r="53" spans="1:9" ht="90">
      <c r="A53" s="73">
        <v>5</v>
      </c>
      <c r="B53" s="76" t="s">
        <v>18</v>
      </c>
      <c r="C53" s="76" t="s">
        <v>58</v>
      </c>
      <c r="D53" s="75">
        <f>E53*12*$D$41</f>
        <v>1479.3245749920002</v>
      </c>
      <c r="E53" s="25">
        <v>1.3198827400000002</v>
      </c>
      <c r="F53" s="71"/>
      <c r="G53" s="23"/>
      <c r="H53" s="23"/>
      <c r="I53" s="77"/>
    </row>
    <row r="54" spans="1:6" ht="15">
      <c r="A54" s="120" t="s">
        <v>20</v>
      </c>
      <c r="B54" s="120"/>
      <c r="C54" s="120"/>
      <c r="D54" s="26">
        <f>SUM(D55)</f>
        <v>105.03591434160002</v>
      </c>
      <c r="E54" s="18">
        <v>0.09371512700000001</v>
      </c>
      <c r="F54" s="71"/>
    </row>
    <row r="55" spans="1:9" ht="15">
      <c r="A55" s="73">
        <v>6</v>
      </c>
      <c r="B55" s="76" t="s">
        <v>21</v>
      </c>
      <c r="C55" s="76" t="s">
        <v>22</v>
      </c>
      <c r="D55" s="75">
        <f>E55*12*$D$41</f>
        <v>105.03591434160002</v>
      </c>
      <c r="E55" s="28">
        <v>0.09371512700000001</v>
      </c>
      <c r="F55" s="71"/>
      <c r="G55" s="23"/>
      <c r="H55" s="23"/>
      <c r="I55" s="77"/>
    </row>
    <row r="56" spans="1:6" ht="15">
      <c r="A56" s="69"/>
      <c r="B56" s="79" t="s">
        <v>23</v>
      </c>
      <c r="C56" s="79"/>
      <c r="D56" s="80">
        <f>D46+D49+D51+D54</f>
        <v>2241.592057546319</v>
      </c>
      <c r="E56" s="70">
        <v>1.9999929135852241</v>
      </c>
      <c r="F56" s="71"/>
    </row>
    <row r="57" spans="1:6" ht="9.75" customHeight="1">
      <c r="A57" s="81"/>
      <c r="B57" s="82"/>
      <c r="C57" s="83"/>
      <c r="D57" s="34"/>
      <c r="E57" s="35"/>
      <c r="F57" s="63"/>
    </row>
    <row r="58" spans="1:6" ht="105">
      <c r="A58" s="37" t="s">
        <v>24</v>
      </c>
      <c r="B58" s="37" t="s">
        <v>25</v>
      </c>
      <c r="C58" s="37" t="s">
        <v>26</v>
      </c>
      <c r="D58" s="37" t="s">
        <v>27</v>
      </c>
      <c r="E58" s="37" t="s">
        <v>28</v>
      </c>
      <c r="F58" s="37" t="s">
        <v>29</v>
      </c>
    </row>
    <row r="59" spans="1:6" ht="15">
      <c r="A59" s="37">
        <v>1</v>
      </c>
      <c r="B59" s="68" t="s">
        <v>30</v>
      </c>
      <c r="C59" s="37" t="s">
        <v>61</v>
      </c>
      <c r="D59" s="37">
        <f>E59*12*D41</f>
        <v>2213.2</v>
      </c>
      <c r="E59" s="36">
        <v>1.9746609564596715</v>
      </c>
      <c r="F59" s="37">
        <v>2</v>
      </c>
    </row>
    <row r="60" spans="1:6" ht="15">
      <c r="A60" s="37"/>
      <c r="B60" s="84" t="s">
        <v>32</v>
      </c>
      <c r="C60" s="41"/>
      <c r="D60" s="39">
        <f>SUM(D59:D59)</f>
        <v>2213.2</v>
      </c>
      <c r="E60" s="40">
        <f>SUM(E59:E59)</f>
        <v>1.9746609564596715</v>
      </c>
      <c r="F60" s="41"/>
    </row>
    <row r="61" spans="1:6" ht="12" customHeight="1">
      <c r="A61" s="81"/>
      <c r="B61" s="82"/>
      <c r="C61" s="85"/>
      <c r="D61" s="85"/>
      <c r="E61" s="85"/>
      <c r="F61" s="85"/>
    </row>
    <row r="62" spans="1:6" ht="31.5" customHeight="1">
      <c r="A62" s="81"/>
      <c r="B62" s="82" t="s">
        <v>33</v>
      </c>
      <c r="C62" s="86">
        <f>D56+D60</f>
        <v>4454.7920575463195</v>
      </c>
      <c r="D62" s="86"/>
      <c r="E62" s="86"/>
      <c r="F62" s="85"/>
    </row>
    <row r="63" spans="1:6" ht="15">
      <c r="A63" s="81"/>
      <c r="B63" s="82" t="s">
        <v>34</v>
      </c>
      <c r="C63" s="87">
        <f>E56+E60</f>
        <v>3.9746538700448957</v>
      </c>
      <c r="D63" s="85"/>
      <c r="E63" s="85"/>
      <c r="F63" s="85"/>
    </row>
    <row r="64" spans="1:6" ht="9" customHeight="1">
      <c r="A64" s="81"/>
      <c r="B64" s="82"/>
      <c r="C64" s="87"/>
      <c r="D64" s="85"/>
      <c r="E64" s="85"/>
      <c r="F64" s="85"/>
    </row>
    <row r="65" spans="1:6" ht="33" customHeight="1">
      <c r="A65" s="121" t="s">
        <v>35</v>
      </c>
      <c r="B65" s="121"/>
      <c r="C65" s="121"/>
      <c r="D65" s="121"/>
      <c r="E65" s="121"/>
      <c r="F65" s="121"/>
    </row>
    <row r="66" spans="1:6" ht="5.25" customHeight="1">
      <c r="A66" s="64"/>
      <c r="B66" s="64"/>
      <c r="C66" s="64"/>
      <c r="D66" s="63"/>
      <c r="E66" s="63"/>
      <c r="F66" s="63"/>
    </row>
    <row r="67" spans="1:6" ht="85.5">
      <c r="A67" s="68"/>
      <c r="B67" s="69" t="s">
        <v>4</v>
      </c>
      <c r="C67" s="69" t="s">
        <v>5</v>
      </c>
      <c r="D67" s="69" t="s">
        <v>6</v>
      </c>
      <c r="E67" s="69" t="s">
        <v>7</v>
      </c>
      <c r="F67" s="63"/>
    </row>
    <row r="68" spans="1:5" ht="30" customHeight="1">
      <c r="A68" s="122" t="s">
        <v>36</v>
      </c>
      <c r="B68" s="122"/>
      <c r="C68" s="122"/>
      <c r="D68" s="70">
        <f>D69</f>
        <v>12.328800000000001</v>
      </c>
      <c r="E68" s="70">
        <v>0.011000000000000001</v>
      </c>
    </row>
    <row r="69" spans="1:5" ht="30">
      <c r="A69" s="73" t="s">
        <v>37</v>
      </c>
      <c r="B69" s="88" t="s">
        <v>38</v>
      </c>
      <c r="C69" s="88" t="s">
        <v>39</v>
      </c>
      <c r="D69" s="75">
        <f>E69*12*$D$41</f>
        <v>12.328800000000001</v>
      </c>
      <c r="E69" s="89">
        <v>0.011000000000000001</v>
      </c>
    </row>
    <row r="70" spans="1:5" ht="29.25" customHeight="1">
      <c r="A70" s="122" t="s">
        <v>40</v>
      </c>
      <c r="B70" s="122"/>
      <c r="C70" s="122"/>
      <c r="D70" s="70">
        <f>D71</f>
        <v>73.9728</v>
      </c>
      <c r="E70" s="70">
        <v>0.066</v>
      </c>
    </row>
    <row r="71" spans="1:5" ht="15">
      <c r="A71" s="73" t="s">
        <v>41</v>
      </c>
      <c r="B71" s="90" t="s">
        <v>42</v>
      </c>
      <c r="C71" s="68" t="s">
        <v>39</v>
      </c>
      <c r="D71" s="75">
        <f>E71*$D$41*12</f>
        <v>73.9728</v>
      </c>
      <c r="E71" s="25">
        <v>0.066</v>
      </c>
    </row>
    <row r="72" spans="1:5" ht="15">
      <c r="A72" s="69"/>
      <c r="B72" s="79" t="s">
        <v>23</v>
      </c>
      <c r="C72" s="79"/>
      <c r="D72" s="80">
        <f>D68+D70</f>
        <v>86.30160000000001</v>
      </c>
      <c r="E72" s="70">
        <v>0.077</v>
      </c>
    </row>
    <row r="73" spans="1:6" ht="6" customHeight="1">
      <c r="A73" s="63"/>
      <c r="B73" s="63"/>
      <c r="C73" s="63"/>
      <c r="D73" s="63"/>
      <c r="E73" s="63"/>
      <c r="F73" s="63"/>
    </row>
    <row r="74" spans="1:6" ht="105">
      <c r="A74" s="37" t="s">
        <v>24</v>
      </c>
      <c r="B74" s="37" t="s">
        <v>25</v>
      </c>
      <c r="C74" s="37" t="s">
        <v>26</v>
      </c>
      <c r="D74" s="37" t="s">
        <v>27</v>
      </c>
      <c r="E74" s="37" t="s">
        <v>43</v>
      </c>
      <c r="F74" s="37" t="s">
        <v>29</v>
      </c>
    </row>
    <row r="75" spans="1:6" ht="15">
      <c r="A75" s="37">
        <v>1</v>
      </c>
      <c r="B75" s="68" t="s">
        <v>30</v>
      </c>
      <c r="C75" s="37" t="s">
        <v>61</v>
      </c>
      <c r="D75" s="37">
        <f>E75*12*D41</f>
        <v>2213.2</v>
      </c>
      <c r="E75" s="51">
        <v>1.9746609564596715</v>
      </c>
      <c r="F75" s="37">
        <v>2</v>
      </c>
    </row>
    <row r="76" spans="1:6" ht="15">
      <c r="A76" s="93"/>
      <c r="B76" s="93" t="s">
        <v>32</v>
      </c>
      <c r="C76" s="93"/>
      <c r="D76" s="39">
        <f>SUM(D75:D75)</f>
        <v>2213.2</v>
      </c>
      <c r="E76" s="94">
        <f>SUM(E75:E75)</f>
        <v>1.9746609564596715</v>
      </c>
      <c r="F76" s="93"/>
    </row>
    <row r="77" ht="3" customHeight="1"/>
    <row r="78" spans="1:6" ht="23.25" customHeight="1">
      <c r="A78" s="63"/>
      <c r="B78" s="64" t="s">
        <v>62</v>
      </c>
      <c r="C78" s="65"/>
      <c r="D78" s="58">
        <v>63</v>
      </c>
      <c r="E78" s="66" t="s">
        <v>2</v>
      </c>
      <c r="F78" s="63"/>
    </row>
    <row r="79" spans="1:6" ht="15">
      <c r="A79" s="63"/>
      <c r="B79" s="67"/>
      <c r="C79" s="63"/>
      <c r="D79" s="63"/>
      <c r="E79" s="63"/>
      <c r="F79" s="63"/>
    </row>
    <row r="80" spans="1:6" ht="29.25" customHeight="1">
      <c r="A80" s="121" t="s">
        <v>3</v>
      </c>
      <c r="B80" s="121"/>
      <c r="C80" s="121"/>
      <c r="D80" s="121"/>
      <c r="E80" s="121"/>
      <c r="F80" s="63"/>
    </row>
    <row r="81" spans="1:6" ht="15">
      <c r="A81" s="64"/>
      <c r="B81" s="64"/>
      <c r="C81" s="64"/>
      <c r="D81" s="64"/>
      <c r="E81" s="64"/>
      <c r="F81" s="63"/>
    </row>
    <row r="82" spans="1:6" ht="85.5">
      <c r="A82" s="68"/>
      <c r="B82" s="69" t="s">
        <v>4</v>
      </c>
      <c r="C82" s="69" t="s">
        <v>5</v>
      </c>
      <c r="D82" s="69" t="s">
        <v>6</v>
      </c>
      <c r="E82" s="69" t="s">
        <v>7</v>
      </c>
      <c r="F82" s="63"/>
    </row>
    <row r="83" spans="1:6" ht="15">
      <c r="A83" s="123" t="s">
        <v>8</v>
      </c>
      <c r="B83" s="124"/>
      <c r="C83" s="125"/>
      <c r="D83" s="70">
        <f>SUM(D84:D85)</f>
        <v>444.08510469396685</v>
      </c>
      <c r="E83" s="70">
        <v>0.5874141596481044</v>
      </c>
      <c r="F83" s="71"/>
    </row>
    <row r="84" spans="1:6" ht="15">
      <c r="A84" s="73">
        <v>1</v>
      </c>
      <c r="B84" s="68" t="s">
        <v>9</v>
      </c>
      <c r="C84" s="74" t="s">
        <v>10</v>
      </c>
      <c r="D84" s="75">
        <f>E84*$D$78*12</f>
        <v>406.2992723641051</v>
      </c>
      <c r="E84" s="28">
        <v>0.53743289995252</v>
      </c>
      <c r="F84" s="71"/>
    </row>
    <row r="85" spans="1:6" ht="30">
      <c r="A85" s="73">
        <v>2</v>
      </c>
      <c r="B85" s="76" t="s">
        <v>11</v>
      </c>
      <c r="C85" s="76" t="s">
        <v>12</v>
      </c>
      <c r="D85" s="75">
        <f>E85*$D$78*12</f>
        <v>37.78583232986178</v>
      </c>
      <c r="E85" s="28">
        <v>0.04998125969558437</v>
      </c>
      <c r="F85" s="71"/>
    </row>
    <row r="86" spans="1:6" ht="29.25" customHeight="1">
      <c r="A86" s="123" t="s">
        <v>13</v>
      </c>
      <c r="B86" s="126"/>
      <c r="C86" s="127"/>
      <c r="D86" s="18">
        <f>SUM(D87:D87)</f>
        <v>19.24270261349645</v>
      </c>
      <c r="E86" s="18">
        <v>0.025453310335312763</v>
      </c>
      <c r="F86" s="71"/>
    </row>
    <row r="87" spans="1:6" ht="75">
      <c r="A87" s="73">
        <v>3</v>
      </c>
      <c r="B87" s="76" t="s">
        <v>14</v>
      </c>
      <c r="C87" s="76" t="s">
        <v>15</v>
      </c>
      <c r="D87" s="75">
        <f>E87*12*$D$78</f>
        <v>19.24270261349645</v>
      </c>
      <c r="E87" s="75">
        <v>0.025453310335312763</v>
      </c>
      <c r="F87" s="71"/>
    </row>
    <row r="88" spans="1:6" ht="15">
      <c r="A88" s="120" t="s">
        <v>16</v>
      </c>
      <c r="B88" s="128"/>
      <c r="C88" s="128"/>
      <c r="D88" s="18">
        <f>SUM(D89:D90)</f>
        <v>1126.7146117881703</v>
      </c>
      <c r="E88" s="18">
        <v>1.4903632431060454</v>
      </c>
      <c r="F88" s="71"/>
    </row>
    <row r="89" spans="1:9" ht="75">
      <c r="A89" s="73">
        <v>4</v>
      </c>
      <c r="B89" s="76" t="s">
        <v>57</v>
      </c>
      <c r="C89" s="76" t="s">
        <v>15</v>
      </c>
      <c r="D89" s="75">
        <f>E89*12*$D$78</f>
        <v>130.79161602817027</v>
      </c>
      <c r="E89" s="75">
        <v>0.1730047831060453</v>
      </c>
      <c r="F89" s="71"/>
      <c r="G89" s="23"/>
      <c r="H89" s="23"/>
      <c r="I89" s="77"/>
    </row>
    <row r="90" spans="1:9" ht="90">
      <c r="A90" s="73">
        <v>5</v>
      </c>
      <c r="B90" s="76" t="s">
        <v>18</v>
      </c>
      <c r="C90" s="76" t="s">
        <v>58</v>
      </c>
      <c r="D90" s="75">
        <f>E90*12*$D$78</f>
        <v>995.92299576</v>
      </c>
      <c r="E90" s="25">
        <v>1.3173584600000001</v>
      </c>
      <c r="F90" s="71"/>
      <c r="G90" s="23"/>
      <c r="H90" s="23"/>
      <c r="I90" s="77"/>
    </row>
    <row r="91" spans="1:6" ht="15">
      <c r="A91" s="120" t="s">
        <v>20</v>
      </c>
      <c r="B91" s="120"/>
      <c r="C91" s="120"/>
      <c r="D91" s="26">
        <f>SUM(D92)</f>
        <v>99.792</v>
      </c>
      <c r="E91" s="18">
        <v>0.132</v>
      </c>
      <c r="F91" s="71"/>
    </row>
    <row r="92" spans="1:9" ht="15">
      <c r="A92" s="73">
        <v>6</v>
      </c>
      <c r="B92" s="76" t="s">
        <v>21</v>
      </c>
      <c r="C92" s="76" t="s">
        <v>22</v>
      </c>
      <c r="D92" s="75">
        <f>E92*12*$D$78</f>
        <v>99.792</v>
      </c>
      <c r="E92" s="28">
        <v>0.132</v>
      </c>
      <c r="F92" s="71"/>
      <c r="G92" s="23"/>
      <c r="H92" s="23"/>
      <c r="I92" s="77"/>
    </row>
    <row r="93" spans="1:6" ht="15">
      <c r="A93" s="69"/>
      <c r="B93" s="79" t="s">
        <v>23</v>
      </c>
      <c r="C93" s="79"/>
      <c r="D93" s="80">
        <f>D83+D86+D88+D91</f>
        <v>1689.8344190956336</v>
      </c>
      <c r="E93" s="70">
        <v>2.23423071308946</v>
      </c>
      <c r="F93" s="71"/>
    </row>
    <row r="94" spans="1:6" ht="15">
      <c r="A94" s="81"/>
      <c r="B94" s="82"/>
      <c r="C94" s="83"/>
      <c r="D94" s="34"/>
      <c r="E94" s="35"/>
      <c r="F94" s="63"/>
    </row>
    <row r="95" spans="1:6" ht="105">
      <c r="A95" s="37" t="s">
        <v>24</v>
      </c>
      <c r="B95" s="37" t="s">
        <v>25</v>
      </c>
      <c r="C95" s="37" t="s">
        <v>26</v>
      </c>
      <c r="D95" s="37" t="s">
        <v>27</v>
      </c>
      <c r="E95" s="37" t="s">
        <v>28</v>
      </c>
      <c r="F95" s="37" t="s">
        <v>29</v>
      </c>
    </row>
    <row r="96" spans="1:6" ht="15">
      <c r="A96" s="37">
        <v>1</v>
      </c>
      <c r="B96" s="68" t="s">
        <v>30</v>
      </c>
      <c r="C96" s="37" t="s">
        <v>47</v>
      </c>
      <c r="D96" s="37">
        <f>E96*12*D78</f>
        <v>1383.2500000000002</v>
      </c>
      <c r="E96" s="36">
        <v>1.8296957671957674</v>
      </c>
      <c r="F96" s="37">
        <v>2</v>
      </c>
    </row>
    <row r="97" spans="1:6" ht="15">
      <c r="A97" s="37"/>
      <c r="B97" s="84" t="s">
        <v>32</v>
      </c>
      <c r="C97" s="41"/>
      <c r="D97" s="39">
        <f>SUM(D96:D96)</f>
        <v>1383.2500000000002</v>
      </c>
      <c r="E97" s="40">
        <f>SUM(E96:E96)</f>
        <v>1.8296957671957674</v>
      </c>
      <c r="F97" s="41"/>
    </row>
    <row r="98" spans="1:6" ht="15">
      <c r="A98" s="81"/>
      <c r="B98" s="82"/>
      <c r="C98" s="85"/>
      <c r="D98" s="85"/>
      <c r="E98" s="85"/>
      <c r="F98" s="85"/>
    </row>
    <row r="99" spans="1:6" ht="15">
      <c r="A99" s="81"/>
      <c r="B99" s="82"/>
      <c r="C99" s="85"/>
      <c r="D99" s="85"/>
      <c r="E99" s="85"/>
      <c r="F99" s="85"/>
    </row>
    <row r="100" spans="1:6" ht="27" customHeight="1">
      <c r="A100" s="81"/>
      <c r="B100" s="82" t="s">
        <v>33</v>
      </c>
      <c r="C100" s="86">
        <f>D93+D97</f>
        <v>3073.084419095634</v>
      </c>
      <c r="D100" s="86"/>
      <c r="E100" s="86"/>
      <c r="F100" s="85"/>
    </row>
    <row r="101" spans="1:6" ht="15">
      <c r="A101" s="81"/>
      <c r="B101" s="82" t="s">
        <v>34</v>
      </c>
      <c r="C101" s="87">
        <f>E93+E97</f>
        <v>4.063926480285227</v>
      </c>
      <c r="D101" s="85"/>
      <c r="E101" s="85"/>
      <c r="F101" s="85"/>
    </row>
    <row r="102" spans="1:6" ht="15">
      <c r="A102" s="81"/>
      <c r="B102" s="82"/>
      <c r="C102" s="87"/>
      <c r="D102" s="85"/>
      <c r="E102" s="85"/>
      <c r="F102" s="85"/>
    </row>
    <row r="103" spans="1:6" ht="29.25" customHeight="1">
      <c r="A103" s="121" t="s">
        <v>35</v>
      </c>
      <c r="B103" s="121"/>
      <c r="C103" s="121"/>
      <c r="D103" s="121"/>
      <c r="E103" s="121"/>
      <c r="F103" s="121"/>
    </row>
    <row r="104" spans="1:6" ht="5.25" customHeight="1">
      <c r="A104" s="64"/>
      <c r="B104" s="64"/>
      <c r="C104" s="64"/>
      <c r="D104" s="63"/>
      <c r="E104" s="63"/>
      <c r="F104" s="63"/>
    </row>
    <row r="105" spans="1:6" ht="85.5">
      <c r="A105" s="68"/>
      <c r="B105" s="69" t="s">
        <v>4</v>
      </c>
      <c r="C105" s="69" t="s">
        <v>5</v>
      </c>
      <c r="D105" s="69" t="s">
        <v>6</v>
      </c>
      <c r="E105" s="69" t="s">
        <v>7</v>
      </c>
      <c r="F105" s="63"/>
    </row>
    <row r="106" spans="1:5" ht="30" customHeight="1">
      <c r="A106" s="122" t="s">
        <v>36</v>
      </c>
      <c r="B106" s="122"/>
      <c r="C106" s="122"/>
      <c r="D106" s="70">
        <f>D107</f>
        <v>8.316</v>
      </c>
      <c r="E106" s="70">
        <v>0.011000000000000001</v>
      </c>
    </row>
    <row r="107" spans="1:5" ht="30">
      <c r="A107" s="73" t="s">
        <v>37</v>
      </c>
      <c r="B107" s="88" t="s">
        <v>38</v>
      </c>
      <c r="C107" s="88" t="s">
        <v>39</v>
      </c>
      <c r="D107" s="75">
        <f>E107*12*$D$78</f>
        <v>8.316</v>
      </c>
      <c r="E107" s="89">
        <v>0.011000000000000001</v>
      </c>
    </row>
    <row r="108" spans="1:5" ht="30" customHeight="1">
      <c r="A108" s="122" t="s">
        <v>40</v>
      </c>
      <c r="B108" s="122"/>
      <c r="C108" s="122"/>
      <c r="D108" s="70">
        <f>D109</f>
        <v>49.896</v>
      </c>
      <c r="E108" s="70">
        <v>0.066</v>
      </c>
    </row>
    <row r="109" spans="1:5" ht="15">
      <c r="A109" s="73" t="s">
        <v>41</v>
      </c>
      <c r="B109" s="90" t="s">
        <v>42</v>
      </c>
      <c r="C109" s="68" t="s">
        <v>39</v>
      </c>
      <c r="D109" s="75">
        <f>E109*$D$78*12</f>
        <v>49.896</v>
      </c>
      <c r="E109" s="25">
        <v>0.066</v>
      </c>
    </row>
    <row r="110" spans="1:5" ht="15">
      <c r="A110" s="69"/>
      <c r="B110" s="79" t="s">
        <v>23</v>
      </c>
      <c r="C110" s="79"/>
      <c r="D110" s="80">
        <f>D106+D108</f>
        <v>58.212</v>
      </c>
      <c r="E110" s="70">
        <v>0.077</v>
      </c>
    </row>
    <row r="111" spans="1:6" ht="6" customHeight="1">
      <c r="A111" s="63"/>
      <c r="B111" s="63"/>
      <c r="C111" s="63"/>
      <c r="D111" s="63"/>
      <c r="E111" s="63"/>
      <c r="F111" s="63"/>
    </row>
    <row r="112" spans="1:6" ht="105">
      <c r="A112" s="37" t="s">
        <v>24</v>
      </c>
      <c r="B112" s="37" t="s">
        <v>25</v>
      </c>
      <c r="C112" s="37" t="s">
        <v>26</v>
      </c>
      <c r="D112" s="37" t="s">
        <v>27</v>
      </c>
      <c r="E112" s="37" t="s">
        <v>43</v>
      </c>
      <c r="F112" s="37" t="s">
        <v>29</v>
      </c>
    </row>
    <row r="113" spans="1:6" ht="15">
      <c r="A113" s="37">
        <v>1</v>
      </c>
      <c r="B113" s="68" t="s">
        <v>30</v>
      </c>
      <c r="C113" s="37" t="s">
        <v>47</v>
      </c>
      <c r="D113" s="37">
        <f>E113*12*D78</f>
        <v>1383.2500000000002</v>
      </c>
      <c r="E113" s="51">
        <v>1.8296957671957674</v>
      </c>
      <c r="F113" s="37">
        <v>2</v>
      </c>
    </row>
    <row r="114" spans="1:6" ht="15">
      <c r="A114" s="93"/>
      <c r="B114" s="93" t="s">
        <v>32</v>
      </c>
      <c r="C114" s="93"/>
      <c r="D114" s="39">
        <f>SUM(D113:D113)</f>
        <v>1383.2500000000002</v>
      </c>
      <c r="E114" s="94">
        <f>SUM(E113:E113)</f>
        <v>1.8296957671957674</v>
      </c>
      <c r="F114" s="93"/>
    </row>
    <row r="116" spans="1:6" ht="15">
      <c r="A116" s="63"/>
      <c r="B116" s="64" t="s">
        <v>63</v>
      </c>
      <c r="C116" s="65"/>
      <c r="D116" s="58">
        <v>63</v>
      </c>
      <c r="E116" s="66" t="s">
        <v>2</v>
      </c>
      <c r="F116" s="63"/>
    </row>
    <row r="117" spans="1:6" ht="6" customHeight="1">
      <c r="A117" s="63"/>
      <c r="B117" s="67"/>
      <c r="C117" s="63"/>
      <c r="D117" s="63"/>
      <c r="E117" s="63"/>
      <c r="F117" s="63"/>
    </row>
    <row r="118" spans="1:6" ht="30.75" customHeight="1">
      <c r="A118" s="121" t="s">
        <v>3</v>
      </c>
      <c r="B118" s="121"/>
      <c r="C118" s="121"/>
      <c r="D118" s="121"/>
      <c r="E118" s="121"/>
      <c r="F118" s="63"/>
    </row>
    <row r="119" spans="1:6" ht="5.25" customHeight="1">
      <c r="A119" s="64"/>
      <c r="B119" s="64"/>
      <c r="C119" s="64"/>
      <c r="D119" s="64"/>
      <c r="E119" s="64"/>
      <c r="F119" s="63"/>
    </row>
    <row r="120" spans="1:6" ht="85.5">
      <c r="A120" s="68"/>
      <c r="B120" s="69" t="s">
        <v>4</v>
      </c>
      <c r="C120" s="69" t="s">
        <v>5</v>
      </c>
      <c r="D120" s="69" t="s">
        <v>6</v>
      </c>
      <c r="E120" s="69" t="s">
        <v>7</v>
      </c>
      <c r="F120" s="63"/>
    </row>
    <row r="121" spans="1:6" ht="15">
      <c r="A121" s="123" t="s">
        <v>8</v>
      </c>
      <c r="B121" s="124"/>
      <c r="C121" s="125"/>
      <c r="D121" s="70">
        <f>SUM(D122:D123)</f>
        <v>444.08510469396685</v>
      </c>
      <c r="E121" s="95">
        <v>0.5874141596481044</v>
      </c>
      <c r="F121" s="71"/>
    </row>
    <row r="122" spans="1:6" ht="15">
      <c r="A122" s="73">
        <v>1</v>
      </c>
      <c r="B122" s="68" t="s">
        <v>9</v>
      </c>
      <c r="C122" s="74" t="s">
        <v>10</v>
      </c>
      <c r="D122" s="75">
        <f>E122*$D$116*12</f>
        <v>406.2992723641051</v>
      </c>
      <c r="E122" s="59">
        <v>0.53743289995252</v>
      </c>
      <c r="F122" s="71"/>
    </row>
    <row r="123" spans="1:6" ht="30">
      <c r="A123" s="73">
        <v>2</v>
      </c>
      <c r="B123" s="76" t="s">
        <v>11</v>
      </c>
      <c r="C123" s="76" t="s">
        <v>12</v>
      </c>
      <c r="D123" s="75">
        <f>E123*$D$116*12</f>
        <v>37.78583232986178</v>
      </c>
      <c r="E123" s="59">
        <v>0.04998125969558437</v>
      </c>
      <c r="F123" s="71"/>
    </row>
    <row r="124" spans="1:6" ht="29.25" customHeight="1">
      <c r="A124" s="123" t="s">
        <v>13</v>
      </c>
      <c r="B124" s="126"/>
      <c r="C124" s="127"/>
      <c r="D124" s="18">
        <f>SUM(D125:D125)</f>
        <v>19.24270261349645</v>
      </c>
      <c r="E124" s="26">
        <v>0.025453310335312763</v>
      </c>
      <c r="F124" s="71"/>
    </row>
    <row r="125" spans="1:6" ht="75">
      <c r="A125" s="73">
        <v>3</v>
      </c>
      <c r="B125" s="76" t="s">
        <v>14</v>
      </c>
      <c r="C125" s="76" t="s">
        <v>15</v>
      </c>
      <c r="D125" s="75">
        <f>E125*12*$D$116</f>
        <v>19.24270261349645</v>
      </c>
      <c r="E125" s="96">
        <v>0.025453310335312763</v>
      </c>
      <c r="F125" s="71"/>
    </row>
    <row r="126" spans="1:6" ht="15">
      <c r="A126" s="120" t="s">
        <v>16</v>
      </c>
      <c r="B126" s="128"/>
      <c r="C126" s="128"/>
      <c r="D126" s="18">
        <f>SUM(D127:D128)</f>
        <v>1126.7146117881703</v>
      </c>
      <c r="E126" s="26">
        <v>1.4903632431060454</v>
      </c>
      <c r="F126" s="71"/>
    </row>
    <row r="127" spans="1:10" ht="75">
      <c r="A127" s="73">
        <v>4</v>
      </c>
      <c r="B127" s="76" t="s">
        <v>57</v>
      </c>
      <c r="C127" s="76" t="s">
        <v>15</v>
      </c>
      <c r="D127" s="75">
        <f>E127*12*$D$116</f>
        <v>130.79161602817027</v>
      </c>
      <c r="E127" s="96">
        <v>0.1730047831060453</v>
      </c>
      <c r="F127" s="71"/>
      <c r="H127" s="23"/>
      <c r="I127" s="23"/>
      <c r="J127" s="77"/>
    </row>
    <row r="128" spans="1:10" ht="90">
      <c r="A128" s="73">
        <v>5</v>
      </c>
      <c r="B128" s="76" t="s">
        <v>18</v>
      </c>
      <c r="C128" s="76" t="s">
        <v>58</v>
      </c>
      <c r="D128" s="75">
        <f>E128*12*$D$116</f>
        <v>995.92299576</v>
      </c>
      <c r="E128" s="60">
        <v>1.3173584600000001</v>
      </c>
      <c r="F128" s="71"/>
      <c r="H128" s="23"/>
      <c r="I128" s="23"/>
      <c r="J128" s="77"/>
    </row>
    <row r="129" spans="1:6" ht="15">
      <c r="A129" s="120" t="s">
        <v>20</v>
      </c>
      <c r="B129" s="120"/>
      <c r="C129" s="120"/>
      <c r="D129" s="26">
        <f>SUM(D130)</f>
        <v>99.792</v>
      </c>
      <c r="E129" s="26">
        <v>0.132</v>
      </c>
      <c r="F129" s="71"/>
    </row>
    <row r="130" spans="1:10" ht="15">
      <c r="A130" s="73">
        <v>6</v>
      </c>
      <c r="B130" s="76" t="s">
        <v>21</v>
      </c>
      <c r="C130" s="76" t="s">
        <v>22</v>
      </c>
      <c r="D130" s="75">
        <f>E130*12*$D$116</f>
        <v>99.792</v>
      </c>
      <c r="E130" s="59">
        <v>0.132</v>
      </c>
      <c r="F130" s="71"/>
      <c r="H130" s="23"/>
      <c r="I130" s="23"/>
      <c r="J130" s="77"/>
    </row>
    <row r="131" spans="1:6" ht="15">
      <c r="A131" s="69"/>
      <c r="B131" s="79" t="s">
        <v>23</v>
      </c>
      <c r="C131" s="79"/>
      <c r="D131" s="80">
        <f>D121+D124+D126+D129</f>
        <v>1689.8344190956336</v>
      </c>
      <c r="E131" s="95">
        <v>2.23423071308946</v>
      </c>
      <c r="F131" s="71"/>
    </row>
    <row r="132" spans="1:6" ht="15">
      <c r="A132" s="81"/>
      <c r="B132" s="82"/>
      <c r="C132" s="83"/>
      <c r="D132" s="34"/>
      <c r="E132" s="35"/>
      <c r="F132" s="63"/>
    </row>
    <row r="133" spans="1:6" ht="105">
      <c r="A133" s="37" t="s">
        <v>24</v>
      </c>
      <c r="B133" s="37" t="s">
        <v>25</v>
      </c>
      <c r="C133" s="37" t="s">
        <v>26</v>
      </c>
      <c r="D133" s="37" t="s">
        <v>27</v>
      </c>
      <c r="E133" s="37" t="s">
        <v>28</v>
      </c>
      <c r="F133" s="37" t="s">
        <v>29</v>
      </c>
    </row>
    <row r="134" spans="1:6" ht="15">
      <c r="A134" s="37">
        <v>1</v>
      </c>
      <c r="B134" s="68" t="s">
        <v>30</v>
      </c>
      <c r="C134" s="37" t="s">
        <v>47</v>
      </c>
      <c r="D134" s="37">
        <f>E134*12*D116</f>
        <v>1383.2500000000002</v>
      </c>
      <c r="E134" s="36">
        <v>1.8296957671957674</v>
      </c>
      <c r="F134" s="37">
        <v>2</v>
      </c>
    </row>
    <row r="135" spans="1:6" ht="15">
      <c r="A135" s="37"/>
      <c r="B135" s="84" t="s">
        <v>32</v>
      </c>
      <c r="C135" s="41"/>
      <c r="D135" s="39">
        <f>SUM(D134:D134)</f>
        <v>1383.2500000000002</v>
      </c>
      <c r="E135" s="40">
        <f>SUM(E134:E134)</f>
        <v>1.8296957671957674</v>
      </c>
      <c r="F135" s="41"/>
    </row>
    <row r="136" spans="1:6" ht="15">
      <c r="A136" s="81"/>
      <c r="B136" s="82"/>
      <c r="C136" s="85"/>
      <c r="D136" s="85"/>
      <c r="E136" s="85"/>
      <c r="F136" s="85"/>
    </row>
    <row r="137" spans="1:6" ht="15">
      <c r="A137" s="81"/>
      <c r="B137" s="82"/>
      <c r="C137" s="85"/>
      <c r="D137" s="85"/>
      <c r="E137" s="85"/>
      <c r="F137" s="85"/>
    </row>
    <row r="138" spans="1:6" ht="34.5" customHeight="1">
      <c r="A138" s="81"/>
      <c r="B138" s="82" t="s">
        <v>33</v>
      </c>
      <c r="C138" s="86">
        <f>D131+D135</f>
        <v>3073.084419095634</v>
      </c>
      <c r="D138" s="86"/>
      <c r="E138" s="86"/>
      <c r="F138" s="85"/>
    </row>
    <row r="139" spans="1:6" ht="15">
      <c r="A139" s="81"/>
      <c r="B139" s="82" t="s">
        <v>34</v>
      </c>
      <c r="C139" s="87">
        <f>E131+E135</f>
        <v>4.063926480285227</v>
      </c>
      <c r="D139" s="85"/>
      <c r="E139" s="85"/>
      <c r="F139" s="85"/>
    </row>
    <row r="140" spans="1:6" ht="15">
      <c r="A140" s="81"/>
      <c r="B140" s="82"/>
      <c r="C140" s="87"/>
      <c r="D140" s="85"/>
      <c r="E140" s="85"/>
      <c r="F140" s="85"/>
    </row>
    <row r="141" spans="1:6" ht="27.75" customHeight="1">
      <c r="A141" s="121" t="s">
        <v>35</v>
      </c>
      <c r="B141" s="121"/>
      <c r="C141" s="121"/>
      <c r="D141" s="121"/>
      <c r="E141" s="121"/>
      <c r="F141" s="121"/>
    </row>
    <row r="142" spans="1:6" ht="15">
      <c r="A142" s="64"/>
      <c r="B142" s="64"/>
      <c r="C142" s="64"/>
      <c r="D142" s="63"/>
      <c r="E142" s="63"/>
      <c r="F142" s="63"/>
    </row>
    <row r="143" spans="1:6" ht="85.5">
      <c r="A143" s="68"/>
      <c r="B143" s="69" t="s">
        <v>4</v>
      </c>
      <c r="C143" s="69" t="s">
        <v>5</v>
      </c>
      <c r="D143" s="69" t="s">
        <v>6</v>
      </c>
      <c r="E143" s="69" t="s">
        <v>7</v>
      </c>
      <c r="F143" s="63"/>
    </row>
    <row r="144" spans="1:5" ht="30" customHeight="1">
      <c r="A144" s="122" t="s">
        <v>36</v>
      </c>
      <c r="B144" s="122"/>
      <c r="C144" s="122"/>
      <c r="D144" s="70">
        <f>D145</f>
        <v>8.316</v>
      </c>
      <c r="E144" s="70">
        <v>0.011000000000000001</v>
      </c>
    </row>
    <row r="145" spans="1:5" ht="30">
      <c r="A145" s="73" t="s">
        <v>37</v>
      </c>
      <c r="B145" s="88" t="s">
        <v>38</v>
      </c>
      <c r="C145" s="88" t="s">
        <v>39</v>
      </c>
      <c r="D145" s="75">
        <f>E145*12*$D$116</f>
        <v>8.316</v>
      </c>
      <c r="E145" s="89">
        <v>0.011000000000000001</v>
      </c>
    </row>
    <row r="146" spans="1:5" ht="30" customHeight="1">
      <c r="A146" s="122" t="s">
        <v>40</v>
      </c>
      <c r="B146" s="122"/>
      <c r="C146" s="122"/>
      <c r="D146" s="70">
        <f>D147</f>
        <v>49.896</v>
      </c>
      <c r="E146" s="70">
        <v>0.066</v>
      </c>
    </row>
    <row r="147" spans="1:5" ht="15">
      <c r="A147" s="73" t="s">
        <v>41</v>
      </c>
      <c r="B147" s="90" t="s">
        <v>42</v>
      </c>
      <c r="C147" s="68" t="s">
        <v>39</v>
      </c>
      <c r="D147" s="75">
        <f>E147*12*$D$116</f>
        <v>49.896</v>
      </c>
      <c r="E147" s="25">
        <v>0.066</v>
      </c>
    </row>
    <row r="148" spans="1:5" ht="15">
      <c r="A148" s="69"/>
      <c r="B148" s="79" t="s">
        <v>23</v>
      </c>
      <c r="C148" s="79"/>
      <c r="D148" s="80">
        <f>D144+D146</f>
        <v>58.212</v>
      </c>
      <c r="E148" s="70">
        <v>0.077</v>
      </c>
    </row>
    <row r="149" spans="1:6" ht="15">
      <c r="A149" s="63"/>
      <c r="B149" s="63"/>
      <c r="C149" s="63"/>
      <c r="D149" s="63"/>
      <c r="E149" s="63"/>
      <c r="F149" s="63"/>
    </row>
    <row r="150" spans="1:6" ht="105">
      <c r="A150" s="37" t="s">
        <v>24</v>
      </c>
      <c r="B150" s="37" t="s">
        <v>25</v>
      </c>
      <c r="C150" s="37" t="s">
        <v>26</v>
      </c>
      <c r="D150" s="37" t="s">
        <v>27</v>
      </c>
      <c r="E150" s="37" t="s">
        <v>43</v>
      </c>
      <c r="F150" s="37" t="s">
        <v>29</v>
      </c>
    </row>
    <row r="151" spans="1:6" ht="15">
      <c r="A151" s="37">
        <v>1</v>
      </c>
      <c r="B151" s="68" t="s">
        <v>30</v>
      </c>
      <c r="C151" s="37" t="s">
        <v>47</v>
      </c>
      <c r="D151" s="37">
        <f>E151*12*D116</f>
        <v>1383.2500000000002</v>
      </c>
      <c r="E151" s="51">
        <v>1.8296957671957674</v>
      </c>
      <c r="F151" s="37">
        <v>2</v>
      </c>
    </row>
    <row r="152" spans="1:6" ht="15">
      <c r="A152" s="93"/>
      <c r="B152" s="93" t="s">
        <v>32</v>
      </c>
      <c r="C152" s="93"/>
      <c r="D152" s="39">
        <f>SUM(D151:D151)</f>
        <v>1383.2500000000002</v>
      </c>
      <c r="E152" s="94">
        <f>SUM(E151:E151)</f>
        <v>1.8296957671957674</v>
      </c>
      <c r="F152" s="93"/>
    </row>
    <row r="155" spans="1:6" ht="21.75" customHeight="1">
      <c r="A155" s="63"/>
      <c r="B155" s="64" t="s">
        <v>64</v>
      </c>
      <c r="C155" s="65"/>
      <c r="D155" s="58">
        <v>60</v>
      </c>
      <c r="E155" s="66" t="s">
        <v>2</v>
      </c>
      <c r="F155" s="63"/>
    </row>
    <row r="156" spans="1:6" ht="15">
      <c r="A156" s="63"/>
      <c r="B156" s="67"/>
      <c r="C156" s="63"/>
      <c r="D156" s="63"/>
      <c r="E156" s="63"/>
      <c r="F156" s="63"/>
    </row>
    <row r="157" spans="1:6" ht="29.25" customHeight="1">
      <c r="A157" s="121" t="s">
        <v>3</v>
      </c>
      <c r="B157" s="121"/>
      <c r="C157" s="121"/>
      <c r="D157" s="121"/>
      <c r="E157" s="121"/>
      <c r="F157" s="63"/>
    </row>
    <row r="158" spans="1:6" ht="15">
      <c r="A158" s="64"/>
      <c r="B158" s="64"/>
      <c r="C158" s="64"/>
      <c r="D158" s="64"/>
      <c r="E158" s="64"/>
      <c r="F158" s="63"/>
    </row>
    <row r="159" spans="1:6" ht="85.5">
      <c r="A159" s="68"/>
      <c r="B159" s="69" t="s">
        <v>4</v>
      </c>
      <c r="C159" s="69" t="s">
        <v>5</v>
      </c>
      <c r="D159" s="69" t="s">
        <v>6</v>
      </c>
      <c r="E159" s="69" t="s">
        <v>7</v>
      </c>
      <c r="F159" s="63"/>
    </row>
    <row r="160" spans="1:6" ht="15">
      <c r="A160" s="123" t="s">
        <v>8</v>
      </c>
      <c r="B160" s="124"/>
      <c r="C160" s="125"/>
      <c r="D160" s="70">
        <f>SUM(D161:D162)</f>
        <v>444.31992</v>
      </c>
      <c r="E160" s="70">
        <v>0.6171110000000001</v>
      </c>
      <c r="F160" s="71"/>
    </row>
    <row r="161" spans="1:6" ht="15">
      <c r="A161" s="73">
        <v>1</v>
      </c>
      <c r="B161" s="68" t="s">
        <v>9</v>
      </c>
      <c r="C161" s="74" t="s">
        <v>10</v>
      </c>
      <c r="D161" s="75">
        <f>E161*$D$155*12</f>
        <v>406.30392</v>
      </c>
      <c r="E161" s="28">
        <v>0.564311</v>
      </c>
      <c r="F161" s="71"/>
    </row>
    <row r="162" spans="1:6" ht="30">
      <c r="A162" s="73">
        <v>2</v>
      </c>
      <c r="B162" s="76" t="s">
        <v>11</v>
      </c>
      <c r="C162" s="76" t="s">
        <v>12</v>
      </c>
      <c r="D162" s="75">
        <f>E162*$D$155*12</f>
        <v>38.016000000000005</v>
      </c>
      <c r="E162" s="28">
        <v>0.05280000000000001</v>
      </c>
      <c r="F162" s="71"/>
    </row>
    <row r="163" spans="1:6" ht="29.25" customHeight="1">
      <c r="A163" s="123" t="s">
        <v>13</v>
      </c>
      <c r="B163" s="126"/>
      <c r="C163" s="127"/>
      <c r="D163" s="18">
        <f>SUM(D164:D164)</f>
        <v>19.245600000000003</v>
      </c>
      <c r="E163" s="18">
        <v>0.02673</v>
      </c>
      <c r="F163" s="71"/>
    </row>
    <row r="164" spans="1:6" ht="75">
      <c r="A164" s="73">
        <v>3</v>
      </c>
      <c r="B164" s="76" t="s">
        <v>14</v>
      </c>
      <c r="C164" s="76" t="s">
        <v>15</v>
      </c>
      <c r="D164" s="75">
        <f>E164*$D$155*12</f>
        <v>19.245600000000003</v>
      </c>
      <c r="E164" s="75">
        <v>0.02673</v>
      </c>
      <c r="F164" s="71"/>
    </row>
    <row r="165" spans="1:6" ht="15">
      <c r="A165" s="120" t="s">
        <v>16</v>
      </c>
      <c r="B165" s="128"/>
      <c r="C165" s="128"/>
      <c r="D165" s="18">
        <f>SUM(D166:D167)</f>
        <v>1080.7958303999999</v>
      </c>
      <c r="E165" s="18">
        <v>1.50110532</v>
      </c>
      <c r="F165" s="71"/>
    </row>
    <row r="166" spans="1:10" ht="75">
      <c r="A166" s="73">
        <v>4</v>
      </c>
      <c r="B166" s="76" t="s">
        <v>57</v>
      </c>
      <c r="C166" s="76" t="s">
        <v>15</v>
      </c>
      <c r="D166" s="75">
        <f>E166*$D$155*12</f>
        <v>124.58160000000002</v>
      </c>
      <c r="E166" s="75">
        <v>0.17303000000000002</v>
      </c>
      <c r="F166" s="71"/>
      <c r="H166" s="23"/>
      <c r="I166" s="23"/>
      <c r="J166" s="77"/>
    </row>
    <row r="167" spans="1:10" ht="90">
      <c r="A167" s="73">
        <v>5</v>
      </c>
      <c r="B167" s="76" t="s">
        <v>18</v>
      </c>
      <c r="C167" s="76" t="s">
        <v>58</v>
      </c>
      <c r="D167" s="75">
        <f>E167*$D$155*12</f>
        <v>956.2142303999999</v>
      </c>
      <c r="E167" s="25">
        <v>1.32807532</v>
      </c>
      <c r="F167" s="71"/>
      <c r="H167" s="23"/>
      <c r="I167" s="23"/>
      <c r="J167" s="77"/>
    </row>
    <row r="168" spans="1:6" ht="15">
      <c r="A168" s="120" t="s">
        <v>20</v>
      </c>
      <c r="B168" s="120"/>
      <c r="C168" s="120"/>
      <c r="D168" s="26">
        <f>SUM(D169)</f>
        <v>99.07920000000001</v>
      </c>
      <c r="E168" s="18">
        <v>0.13761</v>
      </c>
      <c r="F168" s="71"/>
    </row>
    <row r="169" spans="1:10" ht="15">
      <c r="A169" s="73">
        <v>6</v>
      </c>
      <c r="B169" s="76" t="s">
        <v>21</v>
      </c>
      <c r="C169" s="76" t="s">
        <v>22</v>
      </c>
      <c r="D169" s="75">
        <f>E169*$D$155*12</f>
        <v>99.07920000000001</v>
      </c>
      <c r="E169" s="28">
        <v>0.13761</v>
      </c>
      <c r="F169" s="71"/>
      <c r="H169" s="23"/>
      <c r="I169" s="23"/>
      <c r="J169" s="77"/>
    </row>
    <row r="170" spans="1:6" ht="15">
      <c r="A170" s="69"/>
      <c r="B170" s="79" t="s">
        <v>23</v>
      </c>
      <c r="C170" s="79"/>
      <c r="D170" s="80">
        <f>D160+D163+D165+D168</f>
        <v>1643.4405504000001</v>
      </c>
      <c r="E170" s="70">
        <v>2.28255632</v>
      </c>
      <c r="F170" s="71"/>
    </row>
    <row r="171" spans="1:6" ht="15">
      <c r="A171" s="81"/>
      <c r="B171" s="82"/>
      <c r="C171" s="83"/>
      <c r="D171" s="34"/>
      <c r="E171" s="35"/>
      <c r="F171" s="63"/>
    </row>
    <row r="172" spans="1:6" ht="105">
      <c r="A172" s="37" t="s">
        <v>24</v>
      </c>
      <c r="B172" s="37" t="s">
        <v>25</v>
      </c>
      <c r="C172" s="37" t="s">
        <v>26</v>
      </c>
      <c r="D172" s="37" t="s">
        <v>27</v>
      </c>
      <c r="E172" s="37" t="s">
        <v>28</v>
      </c>
      <c r="F172" s="37" t="s">
        <v>29</v>
      </c>
    </row>
    <row r="173" spans="1:6" ht="15">
      <c r="A173" s="37">
        <v>1</v>
      </c>
      <c r="B173" s="68" t="s">
        <v>30</v>
      </c>
      <c r="C173" s="37" t="s">
        <v>47</v>
      </c>
      <c r="D173" s="37">
        <f>E173*12*D155</f>
        <v>1383.4660000000033</v>
      </c>
      <c r="E173" s="36">
        <v>1.92148055555556</v>
      </c>
      <c r="F173" s="37">
        <v>2</v>
      </c>
    </row>
    <row r="174" spans="1:6" ht="15">
      <c r="A174" s="37"/>
      <c r="B174" s="84" t="s">
        <v>32</v>
      </c>
      <c r="C174" s="41"/>
      <c r="D174" s="39">
        <f>SUM(D173:D173)</f>
        <v>1383.4660000000033</v>
      </c>
      <c r="E174" s="40">
        <f>SUM(E173:E173)</f>
        <v>1.92148055555556</v>
      </c>
      <c r="F174" s="41"/>
    </row>
    <row r="175" spans="1:6" ht="15">
      <c r="A175" s="81"/>
      <c r="B175" s="82"/>
      <c r="C175" s="85"/>
      <c r="D175" s="85"/>
      <c r="E175" s="85"/>
      <c r="F175" s="85"/>
    </row>
    <row r="176" spans="1:6" ht="28.5" customHeight="1">
      <c r="A176" s="81"/>
      <c r="B176" s="82" t="s">
        <v>33</v>
      </c>
      <c r="C176" s="86">
        <f>D170+D174</f>
        <v>3026.9065504000037</v>
      </c>
      <c r="D176" s="86"/>
      <c r="E176" s="86"/>
      <c r="F176" s="85"/>
    </row>
    <row r="177" spans="1:6" ht="15">
      <c r="A177" s="81"/>
      <c r="B177" s="82" t="s">
        <v>34</v>
      </c>
      <c r="C177" s="87">
        <f>E170+E174</f>
        <v>4.20403687555556</v>
      </c>
      <c r="D177" s="85"/>
      <c r="E177" s="85"/>
      <c r="F177" s="85"/>
    </row>
    <row r="178" spans="1:6" ht="15">
      <c r="A178" s="81"/>
      <c r="B178" s="82"/>
      <c r="C178" s="87"/>
      <c r="D178" s="85"/>
      <c r="E178" s="85"/>
      <c r="F178" s="85"/>
    </row>
    <row r="179" spans="1:6" ht="32.25" customHeight="1">
      <c r="A179" s="121" t="s">
        <v>35</v>
      </c>
      <c r="B179" s="121"/>
      <c r="C179" s="121"/>
      <c r="D179" s="121"/>
      <c r="E179" s="121"/>
      <c r="F179" s="121"/>
    </row>
    <row r="180" spans="1:6" ht="15">
      <c r="A180" s="64"/>
      <c r="B180" s="64"/>
      <c r="C180" s="64"/>
      <c r="D180" s="63"/>
      <c r="E180" s="63"/>
      <c r="F180" s="63"/>
    </row>
    <row r="181" spans="1:6" ht="85.5">
      <c r="A181" s="68"/>
      <c r="B181" s="69" t="s">
        <v>4</v>
      </c>
      <c r="C181" s="69" t="s">
        <v>5</v>
      </c>
      <c r="D181" s="69" t="s">
        <v>6</v>
      </c>
      <c r="E181" s="69" t="s">
        <v>7</v>
      </c>
      <c r="F181" s="63"/>
    </row>
    <row r="182" spans="1:5" ht="30" customHeight="1">
      <c r="A182" s="122" t="s">
        <v>36</v>
      </c>
      <c r="B182" s="122"/>
      <c r="C182" s="122"/>
      <c r="D182" s="70">
        <f>D183</f>
        <v>7.92</v>
      </c>
      <c r="E182" s="70">
        <v>0.011000000000000001</v>
      </c>
    </row>
    <row r="183" spans="1:5" ht="30">
      <c r="A183" s="73" t="s">
        <v>37</v>
      </c>
      <c r="B183" s="88" t="s">
        <v>38</v>
      </c>
      <c r="C183" s="88" t="s">
        <v>39</v>
      </c>
      <c r="D183" s="75">
        <f>E183*$D$155*12</f>
        <v>7.92</v>
      </c>
      <c r="E183" s="89">
        <v>0.011000000000000001</v>
      </c>
    </row>
    <row r="184" spans="1:5" ht="29.25" customHeight="1">
      <c r="A184" s="122" t="s">
        <v>40</v>
      </c>
      <c r="B184" s="122"/>
      <c r="C184" s="122"/>
      <c r="D184" s="70">
        <f>D185</f>
        <v>47.519999999999996</v>
      </c>
      <c r="E184" s="70">
        <v>0.066</v>
      </c>
    </row>
    <row r="185" spans="1:5" ht="15">
      <c r="A185" s="73" t="s">
        <v>41</v>
      </c>
      <c r="B185" s="90" t="s">
        <v>42</v>
      </c>
      <c r="C185" s="68" t="s">
        <v>39</v>
      </c>
      <c r="D185" s="75">
        <f>E185*$D$155*12</f>
        <v>47.519999999999996</v>
      </c>
      <c r="E185" s="25">
        <v>0.066</v>
      </c>
    </row>
    <row r="186" spans="1:5" ht="15">
      <c r="A186" s="69"/>
      <c r="B186" s="79" t="s">
        <v>23</v>
      </c>
      <c r="C186" s="79"/>
      <c r="D186" s="80">
        <f>D182+D184</f>
        <v>55.44</v>
      </c>
      <c r="E186" s="70">
        <v>0.077</v>
      </c>
    </row>
    <row r="187" spans="1:6" ht="15">
      <c r="A187" s="63"/>
      <c r="B187" s="63"/>
      <c r="C187" s="63"/>
      <c r="D187" s="63"/>
      <c r="E187" s="63"/>
      <c r="F187" s="63"/>
    </row>
    <row r="188" spans="1:6" ht="105">
      <c r="A188" s="37" t="s">
        <v>24</v>
      </c>
      <c r="B188" s="37" t="s">
        <v>25</v>
      </c>
      <c r="C188" s="37" t="s">
        <v>26</v>
      </c>
      <c r="D188" s="37" t="s">
        <v>27</v>
      </c>
      <c r="E188" s="37" t="s">
        <v>43</v>
      </c>
      <c r="F188" s="37" t="s">
        <v>29</v>
      </c>
    </row>
    <row r="189" spans="1:6" ht="15">
      <c r="A189" s="37">
        <v>1</v>
      </c>
      <c r="B189" s="68" t="s">
        <v>30</v>
      </c>
      <c r="C189" s="37" t="s">
        <v>47</v>
      </c>
      <c r="D189" s="37">
        <f>E189*12*D155</f>
        <v>1383.2500000000002</v>
      </c>
      <c r="E189" s="51">
        <v>1.921180555555556</v>
      </c>
      <c r="F189" s="37">
        <v>2</v>
      </c>
    </row>
    <row r="190" spans="1:6" ht="15">
      <c r="A190" s="93"/>
      <c r="B190" s="93" t="s">
        <v>32</v>
      </c>
      <c r="C190" s="93"/>
      <c r="D190" s="39">
        <f>SUM(D189:D189)</f>
        <v>1383.2500000000002</v>
      </c>
      <c r="E190" s="94">
        <f>SUM(E189:E189)</f>
        <v>1.921180555555556</v>
      </c>
      <c r="F190" s="93"/>
    </row>
    <row r="192" spans="2:3" ht="43.5">
      <c r="B192" s="82" t="s">
        <v>65</v>
      </c>
      <c r="C192" s="97">
        <f>C23+C62+C100+C138+C176-0.5</f>
        <v>17597.634105514855</v>
      </c>
    </row>
  </sheetData>
  <mergeCells count="40">
    <mergeCell ref="A4:E4"/>
    <mergeCell ref="A7:C7"/>
    <mergeCell ref="A10:C10"/>
    <mergeCell ref="A12:C12"/>
    <mergeCell ref="A15:C15"/>
    <mergeCell ref="A26:F26"/>
    <mergeCell ref="A29:C29"/>
    <mergeCell ref="A31:C31"/>
    <mergeCell ref="A43:E43"/>
    <mergeCell ref="A46:C46"/>
    <mergeCell ref="A49:C49"/>
    <mergeCell ref="A51:C51"/>
    <mergeCell ref="A54:C54"/>
    <mergeCell ref="A65:F65"/>
    <mergeCell ref="A68:C68"/>
    <mergeCell ref="A70:C70"/>
    <mergeCell ref="A80:E80"/>
    <mergeCell ref="A83:C83"/>
    <mergeCell ref="A86:C86"/>
    <mergeCell ref="A88:C88"/>
    <mergeCell ref="A91:C91"/>
    <mergeCell ref="A103:F103"/>
    <mergeCell ref="A106:C106"/>
    <mergeCell ref="A108:C108"/>
    <mergeCell ref="A118:E118"/>
    <mergeCell ref="A121:C121"/>
    <mergeCell ref="A124:C124"/>
    <mergeCell ref="A126:C126"/>
    <mergeCell ref="A129:C129"/>
    <mergeCell ref="A141:F141"/>
    <mergeCell ref="A144:C144"/>
    <mergeCell ref="A146:C146"/>
    <mergeCell ref="A157:E157"/>
    <mergeCell ref="A160:C160"/>
    <mergeCell ref="A163:C163"/>
    <mergeCell ref="A165:C165"/>
    <mergeCell ref="A168:C168"/>
    <mergeCell ref="A179:F179"/>
    <mergeCell ref="A182:C182"/>
    <mergeCell ref="A184:C184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18"/>
  <sheetViews>
    <sheetView zoomScale="75" zoomScaleNormal="75" workbookViewId="0" topLeftCell="A97">
      <selection activeCell="D110" sqref="D110"/>
    </sheetView>
  </sheetViews>
  <sheetFormatPr defaultColWidth="9.00390625" defaultRowHeight="12.75"/>
  <cols>
    <col min="1" max="1" width="3.375" style="61" customWidth="1"/>
    <col min="2" max="2" width="39.625" style="61" customWidth="1"/>
    <col min="3" max="3" width="17.375" style="61" customWidth="1"/>
    <col min="4" max="4" width="11.25390625" style="61" customWidth="1"/>
    <col min="5" max="5" width="12.625" style="61" customWidth="1"/>
    <col min="6" max="6" width="8.625" style="61" customWidth="1"/>
    <col min="7" max="16384" width="9.125" style="61" customWidth="1"/>
  </cols>
  <sheetData>
    <row r="1" ht="15">
      <c r="B1" s="62" t="s">
        <v>66</v>
      </c>
    </row>
    <row r="2" spans="1:6" ht="24" customHeight="1">
      <c r="A2" s="63"/>
      <c r="B2" s="64" t="s">
        <v>67</v>
      </c>
      <c r="C2" s="65"/>
      <c r="D2" s="6">
        <v>82.8</v>
      </c>
      <c r="E2" s="66" t="s">
        <v>2</v>
      </c>
      <c r="F2" s="63"/>
    </row>
    <row r="3" spans="1:6" ht="15">
      <c r="A3" s="63"/>
      <c r="B3" s="67"/>
      <c r="C3" s="63"/>
      <c r="D3" s="63"/>
      <c r="E3" s="63"/>
      <c r="F3" s="63"/>
    </row>
    <row r="4" spans="1:6" ht="29.25" customHeight="1">
      <c r="A4" s="121" t="s">
        <v>3</v>
      </c>
      <c r="B4" s="121"/>
      <c r="C4" s="121"/>
      <c r="D4" s="121"/>
      <c r="E4" s="121"/>
      <c r="F4" s="63"/>
    </row>
    <row r="5" spans="1:6" ht="15">
      <c r="A5" s="64"/>
      <c r="B5" s="64"/>
      <c r="C5" s="64"/>
      <c r="D5" s="64"/>
      <c r="E5" s="64"/>
      <c r="F5" s="63"/>
    </row>
    <row r="6" spans="1:6" ht="85.5">
      <c r="A6" s="68"/>
      <c r="B6" s="69" t="s">
        <v>4</v>
      </c>
      <c r="C6" s="69" t="s">
        <v>5</v>
      </c>
      <c r="D6" s="69" t="s">
        <v>6</v>
      </c>
      <c r="E6" s="69" t="s">
        <v>7</v>
      </c>
      <c r="F6" s="63"/>
    </row>
    <row r="7" spans="1:7" ht="15">
      <c r="A7" s="123" t="s">
        <v>8</v>
      </c>
      <c r="B7" s="124"/>
      <c r="C7" s="125"/>
      <c r="D7" s="70">
        <f>SUM(D8:D9)</f>
        <v>444.0851046939669</v>
      </c>
      <c r="E7" s="70">
        <v>0.4469455562539925</v>
      </c>
      <c r="F7" s="71"/>
      <c r="G7" s="72"/>
    </row>
    <row r="8" spans="1:7" ht="15.75" customHeight="1">
      <c r="A8" s="73">
        <v>1</v>
      </c>
      <c r="B8" s="68" t="s">
        <v>9</v>
      </c>
      <c r="C8" s="74" t="s">
        <v>10</v>
      </c>
      <c r="D8" s="75">
        <f>E8*$D$2*12</f>
        <v>406.29927236410515</v>
      </c>
      <c r="E8" s="28">
        <v>0.4089163369203957</v>
      </c>
      <c r="F8" s="71"/>
      <c r="G8" s="72"/>
    </row>
    <row r="9" spans="1:7" ht="30">
      <c r="A9" s="73">
        <v>2</v>
      </c>
      <c r="B9" s="76" t="s">
        <v>11</v>
      </c>
      <c r="C9" s="76" t="s">
        <v>12</v>
      </c>
      <c r="D9" s="75">
        <f>E9*$D$2*12</f>
        <v>37.785832329861776</v>
      </c>
      <c r="E9" s="28">
        <v>0.0380292193335968</v>
      </c>
      <c r="F9" s="71"/>
      <c r="G9" s="72"/>
    </row>
    <row r="10" spans="1:7" ht="29.25" customHeight="1">
      <c r="A10" s="123" t="s">
        <v>13</v>
      </c>
      <c r="B10" s="126"/>
      <c r="C10" s="127"/>
      <c r="D10" s="18">
        <f>SUM(D11:D11)</f>
        <v>19.24270261349645</v>
      </c>
      <c r="E10" s="18">
        <v>0.019366649168172757</v>
      </c>
      <c r="F10" s="71"/>
      <c r="G10" s="72"/>
    </row>
    <row r="11" spans="1:10" ht="75" customHeight="1">
      <c r="A11" s="73">
        <v>3</v>
      </c>
      <c r="B11" s="76" t="s">
        <v>14</v>
      </c>
      <c r="C11" s="76" t="s">
        <v>15</v>
      </c>
      <c r="D11" s="75">
        <f>E11*12*$D$2</f>
        <v>19.24270261349645</v>
      </c>
      <c r="E11" s="75">
        <v>0.019366649168172757</v>
      </c>
      <c r="F11" s="71"/>
      <c r="H11" s="23"/>
      <c r="I11" s="23"/>
      <c r="J11" s="77"/>
    </row>
    <row r="12" spans="1:9" ht="15">
      <c r="A12" s="120" t="s">
        <v>16</v>
      </c>
      <c r="B12" s="128"/>
      <c r="C12" s="128"/>
      <c r="D12" s="18">
        <f>SUM(D13:D14)</f>
        <v>1510.917753683057</v>
      </c>
      <c r="E12" s="18">
        <v>1.5206499131270703</v>
      </c>
      <c r="F12" s="71"/>
      <c r="G12" s="23"/>
      <c r="H12" s="23"/>
      <c r="I12" s="77"/>
    </row>
    <row r="13" spans="1:9" ht="75">
      <c r="A13" s="73">
        <v>4</v>
      </c>
      <c r="B13" s="76" t="s">
        <v>57</v>
      </c>
      <c r="C13" s="76" t="s">
        <v>15</v>
      </c>
      <c r="D13" s="75">
        <f>E13*12*$D$2</f>
        <v>171.89755249416666</v>
      </c>
      <c r="E13" s="75">
        <v>0.17300478310604533</v>
      </c>
      <c r="F13" s="71"/>
      <c r="G13" s="23"/>
      <c r="H13" s="23"/>
      <c r="I13" s="77"/>
    </row>
    <row r="14" spans="1:9" ht="90">
      <c r="A14" s="73">
        <v>5</v>
      </c>
      <c r="B14" s="76" t="s">
        <v>18</v>
      </c>
      <c r="C14" s="76" t="s">
        <v>58</v>
      </c>
      <c r="D14" s="75">
        <f>E14*12*$D$2</f>
        <v>1339.0202011888905</v>
      </c>
      <c r="E14" s="25">
        <v>1.347645130021025</v>
      </c>
      <c r="F14" s="71"/>
      <c r="G14" s="23"/>
      <c r="H14" s="23"/>
      <c r="I14" s="77"/>
    </row>
    <row r="15" spans="1:9" ht="15">
      <c r="A15" s="120" t="s">
        <v>20</v>
      </c>
      <c r="B15" s="120"/>
      <c r="C15" s="120"/>
      <c r="D15" s="26">
        <f>SUM(D16)</f>
        <v>103.62254399999999</v>
      </c>
      <c r="E15" s="18">
        <v>0.10439000000000001</v>
      </c>
      <c r="F15" s="71"/>
      <c r="G15" s="78"/>
      <c r="H15" s="78"/>
      <c r="I15" s="78"/>
    </row>
    <row r="16" spans="1:15" ht="15">
      <c r="A16" s="73">
        <v>6</v>
      </c>
      <c r="B16" s="76" t="s">
        <v>21</v>
      </c>
      <c r="C16" s="76" t="s">
        <v>22</v>
      </c>
      <c r="D16" s="75">
        <f>E16*12*$D$2</f>
        <v>103.62254399999999</v>
      </c>
      <c r="E16" s="28">
        <v>0.10429</v>
      </c>
      <c r="F16" s="71"/>
      <c r="H16" s="23"/>
      <c r="I16" s="23"/>
      <c r="J16" s="23"/>
      <c r="K16" s="23"/>
      <c r="L16" s="23"/>
      <c r="M16" s="23"/>
      <c r="N16" s="23"/>
      <c r="O16" s="77"/>
    </row>
    <row r="17" spans="1:15" ht="15">
      <c r="A17" s="69"/>
      <c r="B17" s="79" t="s">
        <v>23</v>
      </c>
      <c r="C17" s="79"/>
      <c r="D17" s="80">
        <f>D7+D10+D12+D15</f>
        <v>2077.8681049905204</v>
      </c>
      <c r="E17" s="70">
        <v>2.091352118549236</v>
      </c>
      <c r="F17" s="71"/>
      <c r="H17" s="23"/>
      <c r="I17" s="23"/>
      <c r="J17" s="77"/>
      <c r="K17" s="78"/>
      <c r="L17" s="78"/>
      <c r="M17" s="78"/>
      <c r="N17" s="78"/>
      <c r="O17" s="78"/>
    </row>
    <row r="18" spans="1:6" ht="15">
      <c r="A18" s="81"/>
      <c r="B18" s="82"/>
      <c r="C18" s="83"/>
      <c r="D18" s="34"/>
      <c r="E18" s="35"/>
      <c r="F18" s="63"/>
    </row>
    <row r="19" spans="1:6" ht="105">
      <c r="A19" s="37" t="s">
        <v>24</v>
      </c>
      <c r="B19" s="37" t="s">
        <v>25</v>
      </c>
      <c r="C19" s="37" t="s">
        <v>26</v>
      </c>
      <c r="D19" s="37" t="s">
        <v>27</v>
      </c>
      <c r="E19" s="37" t="s">
        <v>28</v>
      </c>
      <c r="F19" s="37" t="s">
        <v>29</v>
      </c>
    </row>
    <row r="20" spans="1:6" ht="15">
      <c r="A20" s="37">
        <v>1</v>
      </c>
      <c r="B20" s="68" t="s">
        <v>30</v>
      </c>
      <c r="C20" s="37" t="s">
        <v>59</v>
      </c>
      <c r="D20" s="37">
        <f>E20*12*D2</f>
        <v>1936.5500000000004</v>
      </c>
      <c r="E20" s="36">
        <v>1.9490237520128828</v>
      </c>
      <c r="F20" s="37">
        <v>2</v>
      </c>
    </row>
    <row r="21" spans="1:6" ht="15">
      <c r="A21" s="37"/>
      <c r="B21" s="84" t="s">
        <v>32</v>
      </c>
      <c r="C21" s="41"/>
      <c r="D21" s="39">
        <f>SUM(D20:D20)</f>
        <v>1936.5500000000004</v>
      </c>
      <c r="E21" s="40">
        <f>SUM(E20:E20)</f>
        <v>1.9490237520128828</v>
      </c>
      <c r="F21" s="41"/>
    </row>
    <row r="22" spans="1:6" ht="15">
      <c r="A22" s="81"/>
      <c r="B22" s="82"/>
      <c r="C22" s="85"/>
      <c r="D22" s="85"/>
      <c r="E22" s="85"/>
      <c r="F22" s="85"/>
    </row>
    <row r="23" spans="1:6" ht="43.5">
      <c r="A23" s="81"/>
      <c r="B23" s="82" t="s">
        <v>33</v>
      </c>
      <c r="C23" s="86">
        <f>D17+D21</f>
        <v>4014.418104990521</v>
      </c>
      <c r="D23" s="86"/>
      <c r="E23" s="86"/>
      <c r="F23" s="85"/>
    </row>
    <row r="24" spans="1:6" ht="15">
      <c r="A24" s="81"/>
      <c r="B24" s="82" t="s">
        <v>34</v>
      </c>
      <c r="C24" s="87">
        <f>E17+E21</f>
        <v>4.040375870562118</v>
      </c>
      <c r="D24" s="85"/>
      <c r="E24" s="85"/>
      <c r="F24" s="85"/>
    </row>
    <row r="25" spans="1:6" ht="11.25" customHeight="1">
      <c r="A25" s="81"/>
      <c r="B25" s="82"/>
      <c r="C25" s="87"/>
      <c r="D25" s="85"/>
      <c r="E25" s="85"/>
      <c r="F25" s="85"/>
    </row>
    <row r="26" spans="1:6" ht="33" customHeight="1">
      <c r="A26" s="121" t="s">
        <v>35</v>
      </c>
      <c r="B26" s="121"/>
      <c r="C26" s="121"/>
      <c r="D26" s="121"/>
      <c r="E26" s="121"/>
      <c r="F26" s="121"/>
    </row>
    <row r="27" spans="1:6" ht="6" customHeight="1">
      <c r="A27" s="64"/>
      <c r="B27" s="64"/>
      <c r="C27" s="64"/>
      <c r="D27" s="63"/>
      <c r="E27" s="63"/>
      <c r="F27" s="63"/>
    </row>
    <row r="28" spans="1:6" ht="85.5">
      <c r="A28" s="68"/>
      <c r="B28" s="69" t="s">
        <v>4</v>
      </c>
      <c r="C28" s="69" t="s">
        <v>5</v>
      </c>
      <c r="D28" s="69" t="s">
        <v>6</v>
      </c>
      <c r="E28" s="69" t="s">
        <v>7</v>
      </c>
      <c r="F28" s="63"/>
    </row>
    <row r="29" spans="1:5" ht="30" customHeight="1">
      <c r="A29" s="122" t="s">
        <v>36</v>
      </c>
      <c r="B29" s="122"/>
      <c r="C29" s="122"/>
      <c r="D29" s="70">
        <f>D30</f>
        <v>10.9296</v>
      </c>
      <c r="E29" s="70">
        <v>0.011000000000000001</v>
      </c>
    </row>
    <row r="30" spans="1:5" ht="30">
      <c r="A30" s="73" t="s">
        <v>37</v>
      </c>
      <c r="B30" s="88" t="s">
        <v>38</v>
      </c>
      <c r="C30" s="88" t="s">
        <v>39</v>
      </c>
      <c r="D30" s="75">
        <f>E30*12*$D$2</f>
        <v>10.9296</v>
      </c>
      <c r="E30" s="89">
        <v>0.011000000000000001</v>
      </c>
    </row>
    <row r="31" spans="1:5" ht="30" customHeight="1">
      <c r="A31" s="122" t="s">
        <v>40</v>
      </c>
      <c r="B31" s="122"/>
      <c r="C31" s="122"/>
      <c r="D31" s="70">
        <f>D32</f>
        <v>65.5776</v>
      </c>
      <c r="E31" s="70">
        <v>0.066</v>
      </c>
    </row>
    <row r="32" spans="1:5" ht="15">
      <c r="A32" s="73" t="s">
        <v>41</v>
      </c>
      <c r="B32" s="90" t="s">
        <v>42</v>
      </c>
      <c r="C32" s="68" t="s">
        <v>39</v>
      </c>
      <c r="D32" s="75">
        <f>E32*$D$2*12</f>
        <v>65.5776</v>
      </c>
      <c r="E32" s="25">
        <v>0.066</v>
      </c>
    </row>
    <row r="33" spans="1:5" ht="15">
      <c r="A33" s="69"/>
      <c r="B33" s="79" t="s">
        <v>23</v>
      </c>
      <c r="C33" s="79"/>
      <c r="D33" s="80">
        <f>D29+D31</f>
        <v>76.50720000000001</v>
      </c>
      <c r="E33" s="70">
        <v>0.077</v>
      </c>
    </row>
    <row r="34" spans="1:6" ht="5.25" customHeight="1">
      <c r="A34" s="63"/>
      <c r="B34" s="63"/>
      <c r="C34" s="63"/>
      <c r="D34" s="63"/>
      <c r="E34" s="63"/>
      <c r="F34" s="63"/>
    </row>
    <row r="35" spans="1:6" ht="3.75" customHeight="1">
      <c r="A35" s="91"/>
      <c r="B35" s="91"/>
      <c r="C35" s="91"/>
      <c r="D35" s="91"/>
      <c r="E35" s="91"/>
      <c r="F35" s="92"/>
    </row>
    <row r="36" spans="1:6" ht="105">
      <c r="A36" s="37" t="s">
        <v>24</v>
      </c>
      <c r="B36" s="37" t="s">
        <v>25</v>
      </c>
      <c r="C36" s="37" t="s">
        <v>26</v>
      </c>
      <c r="D36" s="37" t="s">
        <v>27</v>
      </c>
      <c r="E36" s="37" t="s">
        <v>43</v>
      </c>
      <c r="F36" s="37" t="s">
        <v>29</v>
      </c>
    </row>
    <row r="37" spans="1:6" ht="15">
      <c r="A37" s="37">
        <v>1</v>
      </c>
      <c r="B37" s="68" t="s">
        <v>30</v>
      </c>
      <c r="C37" s="37" t="s">
        <v>59</v>
      </c>
      <c r="D37" s="37">
        <f>E37*12*D2</f>
        <v>1936.5500000000004</v>
      </c>
      <c r="E37" s="51">
        <v>1.9490237520128828</v>
      </c>
      <c r="F37" s="37">
        <v>2</v>
      </c>
    </row>
    <row r="38" spans="1:6" ht="15">
      <c r="A38" s="93"/>
      <c r="B38" s="93" t="s">
        <v>32</v>
      </c>
      <c r="C38" s="93"/>
      <c r="D38" s="39">
        <f>SUM(D37:D37)</f>
        <v>1936.5500000000004</v>
      </c>
      <c r="E38" s="94">
        <f>SUM(E37:E37)</f>
        <v>1.9490237520128828</v>
      </c>
      <c r="F38" s="93"/>
    </row>
    <row r="40" spans="1:6" ht="15">
      <c r="A40" s="63"/>
      <c r="B40" s="64" t="s">
        <v>68</v>
      </c>
      <c r="C40" s="65"/>
      <c r="D40" s="58">
        <v>75</v>
      </c>
      <c r="E40" s="66" t="s">
        <v>2</v>
      </c>
      <c r="F40" s="63"/>
    </row>
    <row r="41" spans="1:6" ht="6.75" customHeight="1">
      <c r="A41" s="63"/>
      <c r="B41" s="67"/>
      <c r="C41" s="63"/>
      <c r="D41" s="63"/>
      <c r="E41" s="63"/>
      <c r="F41" s="63"/>
    </row>
    <row r="42" spans="1:6" ht="30" customHeight="1">
      <c r="A42" s="121" t="s">
        <v>3</v>
      </c>
      <c r="B42" s="121"/>
      <c r="C42" s="121"/>
      <c r="D42" s="121"/>
      <c r="E42" s="121"/>
      <c r="F42" s="63"/>
    </row>
    <row r="43" spans="1:6" ht="7.5" customHeight="1">
      <c r="A43" s="64"/>
      <c r="B43" s="64"/>
      <c r="C43" s="64"/>
      <c r="D43" s="64"/>
      <c r="E43" s="64"/>
      <c r="F43" s="63"/>
    </row>
    <row r="44" spans="1:6" ht="85.5">
      <c r="A44" s="68"/>
      <c r="B44" s="69" t="s">
        <v>4</v>
      </c>
      <c r="C44" s="69" t="s">
        <v>5</v>
      </c>
      <c r="D44" s="69" t="s">
        <v>6</v>
      </c>
      <c r="E44" s="69" t="s">
        <v>7</v>
      </c>
      <c r="F44" s="63"/>
    </row>
    <row r="45" spans="1:6" ht="15">
      <c r="A45" s="123" t="s">
        <v>8</v>
      </c>
      <c r="B45" s="124"/>
      <c r="C45" s="125"/>
      <c r="D45" s="70">
        <f>SUM(D46:D47)</f>
        <v>444.0851046939669</v>
      </c>
      <c r="E45" s="70">
        <v>0.49342789410440774</v>
      </c>
      <c r="F45" s="71"/>
    </row>
    <row r="46" spans="1:6" ht="15">
      <c r="A46" s="73">
        <v>1</v>
      </c>
      <c r="B46" s="68" t="s">
        <v>9</v>
      </c>
      <c r="C46" s="74" t="s">
        <v>10</v>
      </c>
      <c r="D46" s="75">
        <f>E46*$D$40*12</f>
        <v>406.29927236410515</v>
      </c>
      <c r="E46" s="16">
        <v>0.45144363596011683</v>
      </c>
      <c r="F46" s="71"/>
    </row>
    <row r="47" spans="1:6" ht="30">
      <c r="A47" s="73">
        <v>2</v>
      </c>
      <c r="B47" s="76" t="s">
        <v>11</v>
      </c>
      <c r="C47" s="76" t="s">
        <v>12</v>
      </c>
      <c r="D47" s="75">
        <f>E47*$D$40*12</f>
        <v>37.78583232986178</v>
      </c>
      <c r="E47" s="16">
        <v>0.04198425814429087</v>
      </c>
      <c r="F47" s="71"/>
    </row>
    <row r="48" spans="1:6" ht="30.75" customHeight="1">
      <c r="A48" s="123" t="s">
        <v>13</v>
      </c>
      <c r="B48" s="126"/>
      <c r="C48" s="127"/>
      <c r="D48" s="18">
        <f>SUM(D49:D49)</f>
        <v>19.24270261349645</v>
      </c>
      <c r="E48" s="18">
        <v>0.02138078068166272</v>
      </c>
      <c r="F48" s="71"/>
    </row>
    <row r="49" spans="1:6" ht="75">
      <c r="A49" s="73">
        <v>3</v>
      </c>
      <c r="B49" s="76" t="s">
        <v>14</v>
      </c>
      <c r="C49" s="76" t="s">
        <v>15</v>
      </c>
      <c r="D49" s="75">
        <f>E49*12*$D$40</f>
        <v>19.24270261349645</v>
      </c>
      <c r="E49" s="16">
        <v>0.02138078068166272</v>
      </c>
      <c r="F49" s="71"/>
    </row>
    <row r="50" spans="1:6" ht="15">
      <c r="A50" s="120" t="s">
        <v>16</v>
      </c>
      <c r="B50" s="128"/>
      <c r="C50" s="128"/>
      <c r="D50" s="18">
        <f>SUM(D51:D52)</f>
        <v>1391.4816420948168</v>
      </c>
      <c r="E50" s="18">
        <v>1.5460907134386856</v>
      </c>
      <c r="F50" s="71"/>
    </row>
    <row r="51" spans="1:10" ht="75">
      <c r="A51" s="73">
        <v>4</v>
      </c>
      <c r="B51" s="76" t="s">
        <v>57</v>
      </c>
      <c r="C51" s="76" t="s">
        <v>15</v>
      </c>
      <c r="D51" s="75">
        <f>E51*12*$D$40</f>
        <v>155.70430479544086</v>
      </c>
      <c r="E51" s="16">
        <v>0.1730047831060454</v>
      </c>
      <c r="F51" s="71"/>
      <c r="G51" s="23"/>
      <c r="H51" s="23"/>
      <c r="I51" s="23"/>
      <c r="J51" s="77"/>
    </row>
    <row r="52" spans="1:9" ht="90">
      <c r="A52" s="73">
        <v>5</v>
      </c>
      <c r="B52" s="76" t="s">
        <v>18</v>
      </c>
      <c r="C52" s="76" t="s">
        <v>58</v>
      </c>
      <c r="D52" s="75">
        <f>E52*12*$D$40</f>
        <v>1235.777337299376</v>
      </c>
      <c r="E52" s="25">
        <v>1.3730859303326404</v>
      </c>
      <c r="F52" s="71"/>
      <c r="G52" s="23"/>
      <c r="H52" s="23"/>
      <c r="I52" s="77"/>
    </row>
    <row r="53" spans="1:6" ht="15">
      <c r="A53" s="120" t="s">
        <v>20</v>
      </c>
      <c r="B53" s="120"/>
      <c r="C53" s="120"/>
      <c r="D53" s="26">
        <f>SUM(D54)</f>
        <v>102.06900000000002</v>
      </c>
      <c r="E53" s="18">
        <v>0.11341000000000001</v>
      </c>
      <c r="F53" s="71"/>
    </row>
    <row r="54" spans="1:11" ht="15">
      <c r="A54" s="73">
        <v>6</v>
      </c>
      <c r="B54" s="76" t="s">
        <v>21</v>
      </c>
      <c r="C54" s="76" t="s">
        <v>22</v>
      </c>
      <c r="D54" s="75">
        <f>E54*12*$D$40</f>
        <v>102.06900000000002</v>
      </c>
      <c r="E54" s="28">
        <v>0.11341000000000001</v>
      </c>
      <c r="F54" s="71"/>
      <c r="G54" s="23"/>
      <c r="H54" s="23"/>
      <c r="I54" s="23"/>
      <c r="J54" s="77"/>
      <c r="K54" s="78"/>
    </row>
    <row r="55" spans="1:6" ht="15">
      <c r="A55" s="69"/>
      <c r="B55" s="79" t="s">
        <v>23</v>
      </c>
      <c r="C55" s="79"/>
      <c r="D55" s="80">
        <f>D45+D48+D50+D53</f>
        <v>1956.8784494022802</v>
      </c>
      <c r="E55" s="70">
        <v>2.174309388224756</v>
      </c>
      <c r="F55" s="71"/>
    </row>
    <row r="56" spans="1:6" ht="15">
      <c r="A56" s="81"/>
      <c r="B56" s="82"/>
      <c r="C56" s="83"/>
      <c r="D56" s="34"/>
      <c r="E56" s="35"/>
      <c r="F56" s="63"/>
    </row>
    <row r="57" spans="1:6" ht="105">
      <c r="A57" s="37" t="s">
        <v>24</v>
      </c>
      <c r="B57" s="37" t="s">
        <v>25</v>
      </c>
      <c r="C57" s="37" t="s">
        <v>26</v>
      </c>
      <c r="D57" s="37" t="s">
        <v>27</v>
      </c>
      <c r="E57" s="37" t="s">
        <v>28</v>
      </c>
      <c r="F57" s="37" t="s">
        <v>29</v>
      </c>
    </row>
    <row r="58" spans="1:6" ht="15">
      <c r="A58" s="37">
        <v>1</v>
      </c>
      <c r="B58" s="68" t="s">
        <v>30</v>
      </c>
      <c r="C58" s="37" t="s">
        <v>69</v>
      </c>
      <c r="D58" s="37">
        <f>E58*12*D40</f>
        <v>1659.9000000000003</v>
      </c>
      <c r="E58" s="36">
        <v>1.8443333333333336</v>
      </c>
      <c r="F58" s="37">
        <v>2</v>
      </c>
    </row>
    <row r="59" spans="1:6" ht="15">
      <c r="A59" s="37"/>
      <c r="B59" s="84" t="s">
        <v>32</v>
      </c>
      <c r="C59" s="41"/>
      <c r="D59" s="39">
        <f>SUM(D58:D58)</f>
        <v>1659.9000000000003</v>
      </c>
      <c r="E59" s="40">
        <f>SUM(E58:E58)</f>
        <v>1.8443333333333336</v>
      </c>
      <c r="F59" s="41"/>
    </row>
    <row r="60" spans="1:6" ht="15">
      <c r="A60" s="81"/>
      <c r="B60" s="82"/>
      <c r="C60" s="85"/>
      <c r="D60" s="85"/>
      <c r="E60" s="85"/>
      <c r="F60" s="85"/>
    </row>
    <row r="61" spans="1:6" ht="15">
      <c r="A61" s="81"/>
      <c r="B61" s="82"/>
      <c r="C61" s="85"/>
      <c r="D61" s="85"/>
      <c r="E61" s="85"/>
      <c r="F61" s="85"/>
    </row>
    <row r="62" spans="1:6" ht="31.5" customHeight="1">
      <c r="A62" s="81"/>
      <c r="B62" s="82" t="s">
        <v>33</v>
      </c>
      <c r="C62" s="86">
        <f>D55+D59</f>
        <v>3616.778449402281</v>
      </c>
      <c r="D62" s="86"/>
      <c r="E62" s="86"/>
      <c r="F62" s="85"/>
    </row>
    <row r="63" spans="1:6" ht="15">
      <c r="A63" s="81"/>
      <c r="B63" s="82" t="s">
        <v>34</v>
      </c>
      <c r="C63" s="87">
        <f>E55+E59</f>
        <v>4.0186427215580895</v>
      </c>
      <c r="D63" s="85"/>
      <c r="E63" s="85"/>
      <c r="F63" s="85"/>
    </row>
    <row r="64" spans="1:6" ht="15">
      <c r="A64" s="81"/>
      <c r="B64" s="82"/>
      <c r="C64" s="87"/>
      <c r="D64" s="85"/>
      <c r="E64" s="85"/>
      <c r="F64" s="85"/>
    </row>
    <row r="65" spans="1:6" ht="33" customHeight="1">
      <c r="A65" s="121" t="s">
        <v>35</v>
      </c>
      <c r="B65" s="121"/>
      <c r="C65" s="121"/>
      <c r="D65" s="121"/>
      <c r="E65" s="121"/>
      <c r="F65" s="121"/>
    </row>
    <row r="66" spans="1:6" ht="15">
      <c r="A66" s="64"/>
      <c r="B66" s="64"/>
      <c r="C66" s="64"/>
      <c r="D66" s="63"/>
      <c r="E66" s="63"/>
      <c r="F66" s="63"/>
    </row>
    <row r="67" spans="1:6" ht="85.5">
      <c r="A67" s="68"/>
      <c r="B67" s="69" t="s">
        <v>4</v>
      </c>
      <c r="C67" s="69" t="s">
        <v>5</v>
      </c>
      <c r="D67" s="69" t="s">
        <v>6</v>
      </c>
      <c r="E67" s="69" t="s">
        <v>7</v>
      </c>
      <c r="F67" s="63"/>
    </row>
    <row r="68" spans="1:5" ht="30" customHeight="1">
      <c r="A68" s="122" t="s">
        <v>36</v>
      </c>
      <c r="B68" s="122"/>
      <c r="C68" s="122"/>
      <c r="D68" s="70">
        <f>D69</f>
        <v>9.9</v>
      </c>
      <c r="E68" s="70">
        <v>0.011000000000000001</v>
      </c>
    </row>
    <row r="69" spans="1:5" ht="30">
      <c r="A69" s="73" t="s">
        <v>37</v>
      </c>
      <c r="B69" s="88" t="s">
        <v>38</v>
      </c>
      <c r="C69" s="88" t="s">
        <v>39</v>
      </c>
      <c r="D69" s="75">
        <f>E69*12*$D$40</f>
        <v>9.9</v>
      </c>
      <c r="E69" s="89">
        <v>0.011000000000000001</v>
      </c>
    </row>
    <row r="70" spans="1:5" ht="29.25" customHeight="1">
      <c r="A70" s="122" t="s">
        <v>40</v>
      </c>
      <c r="B70" s="122"/>
      <c r="C70" s="122"/>
      <c r="D70" s="70">
        <f>D71</f>
        <v>59.400000000000006</v>
      </c>
      <c r="E70" s="70">
        <v>0.066</v>
      </c>
    </row>
    <row r="71" spans="1:5" ht="15">
      <c r="A71" s="73" t="s">
        <v>41</v>
      </c>
      <c r="B71" s="90" t="s">
        <v>42</v>
      </c>
      <c r="C71" s="68" t="s">
        <v>39</v>
      </c>
      <c r="D71" s="75">
        <f>E71*$D$40*12</f>
        <v>59.400000000000006</v>
      </c>
      <c r="E71" s="25">
        <v>0.066</v>
      </c>
    </row>
    <row r="72" spans="1:5" ht="15">
      <c r="A72" s="69"/>
      <c r="B72" s="79" t="s">
        <v>23</v>
      </c>
      <c r="C72" s="79"/>
      <c r="D72" s="80">
        <f>D68+D70</f>
        <v>69.30000000000001</v>
      </c>
      <c r="E72" s="70">
        <v>0.077</v>
      </c>
    </row>
    <row r="73" spans="1:6" ht="15">
      <c r="A73" s="63"/>
      <c r="B73" s="63"/>
      <c r="C73" s="63"/>
      <c r="D73" s="63"/>
      <c r="E73" s="63"/>
      <c r="F73" s="63"/>
    </row>
    <row r="74" spans="1:6" ht="105">
      <c r="A74" s="37" t="s">
        <v>24</v>
      </c>
      <c r="B74" s="37" t="s">
        <v>25</v>
      </c>
      <c r="C74" s="37" t="s">
        <v>26</v>
      </c>
      <c r="D74" s="37" t="s">
        <v>27</v>
      </c>
      <c r="E74" s="37" t="s">
        <v>43</v>
      </c>
      <c r="F74" s="37" t="s">
        <v>29</v>
      </c>
    </row>
    <row r="75" spans="1:6" ht="15">
      <c r="A75" s="37">
        <v>1</v>
      </c>
      <c r="B75" s="68" t="s">
        <v>30</v>
      </c>
      <c r="C75" s="37" t="s">
        <v>69</v>
      </c>
      <c r="D75" s="37">
        <f>E75*12*D40</f>
        <v>1659.9000000000003</v>
      </c>
      <c r="E75" s="51">
        <v>1.8443333333333336</v>
      </c>
      <c r="F75" s="37">
        <v>2</v>
      </c>
    </row>
    <row r="76" spans="1:6" ht="15">
      <c r="A76" s="93"/>
      <c r="B76" s="93" t="s">
        <v>32</v>
      </c>
      <c r="C76" s="93"/>
      <c r="D76" s="39">
        <f>SUM(D75:D75)</f>
        <v>1659.9000000000003</v>
      </c>
      <c r="E76" s="94">
        <f>SUM(E75:E75)</f>
        <v>1.8443333333333336</v>
      </c>
      <c r="F76" s="93"/>
    </row>
    <row r="79" spans="1:6" ht="15">
      <c r="A79" s="63"/>
      <c r="B79" s="64" t="s">
        <v>70</v>
      </c>
      <c r="C79" s="65"/>
      <c r="D79" s="58">
        <v>75</v>
      </c>
      <c r="E79" s="66" t="s">
        <v>2</v>
      </c>
      <c r="F79" s="63"/>
    </row>
    <row r="80" spans="1:6" ht="15">
      <c r="A80" s="63"/>
      <c r="B80" s="67"/>
      <c r="C80" s="63"/>
      <c r="D80" s="63"/>
      <c r="E80" s="63"/>
      <c r="F80" s="63"/>
    </row>
    <row r="81" spans="1:6" ht="29.25" customHeight="1">
      <c r="A81" s="121" t="s">
        <v>3</v>
      </c>
      <c r="B81" s="121"/>
      <c r="C81" s="121"/>
      <c r="D81" s="121"/>
      <c r="E81" s="121"/>
      <c r="F81" s="63"/>
    </row>
    <row r="82" spans="1:6" ht="15">
      <c r="A82" s="64"/>
      <c r="B82" s="64"/>
      <c r="C82" s="64"/>
      <c r="D82" s="64"/>
      <c r="E82" s="64"/>
      <c r="F82" s="63"/>
    </row>
    <row r="83" spans="1:6" ht="85.5">
      <c r="A83" s="68"/>
      <c r="B83" s="69" t="s">
        <v>4</v>
      </c>
      <c r="C83" s="69" t="s">
        <v>5</v>
      </c>
      <c r="D83" s="69" t="s">
        <v>6</v>
      </c>
      <c r="E83" s="69" t="s">
        <v>7</v>
      </c>
      <c r="F83" s="63"/>
    </row>
    <row r="84" spans="1:6" ht="15">
      <c r="A84" s="123" t="s">
        <v>8</v>
      </c>
      <c r="B84" s="124"/>
      <c r="C84" s="125"/>
      <c r="D84" s="70">
        <f>SUM(D85:D86)</f>
        <v>592.1134729252893</v>
      </c>
      <c r="E84" s="70">
        <v>0.657903858805877</v>
      </c>
      <c r="F84" s="71"/>
    </row>
    <row r="85" spans="1:6" ht="15">
      <c r="A85" s="73">
        <v>1</v>
      </c>
      <c r="B85" s="68" t="s">
        <v>9</v>
      </c>
      <c r="C85" s="74" t="s">
        <v>10</v>
      </c>
      <c r="D85" s="75">
        <f>E85*$D$79*12</f>
        <v>541.7323631521402</v>
      </c>
      <c r="E85" s="28">
        <v>0.6019248479468224</v>
      </c>
      <c r="F85" s="71"/>
    </row>
    <row r="86" spans="1:6" ht="30">
      <c r="A86" s="73">
        <v>2</v>
      </c>
      <c r="B86" s="76" t="s">
        <v>11</v>
      </c>
      <c r="C86" s="76" t="s">
        <v>12</v>
      </c>
      <c r="D86" s="75">
        <f>E86*$D$79*12</f>
        <v>50.381109773149056</v>
      </c>
      <c r="E86" s="28">
        <v>0.055979010859054504</v>
      </c>
      <c r="F86" s="71"/>
    </row>
    <row r="87" spans="1:6" ht="29.25" customHeight="1">
      <c r="A87" s="123" t="s">
        <v>13</v>
      </c>
      <c r="B87" s="126"/>
      <c r="C87" s="127"/>
      <c r="D87" s="18">
        <f>SUM(D88:D88)</f>
        <v>19.24270261349645</v>
      </c>
      <c r="E87" s="18">
        <v>0.02138078068166272</v>
      </c>
      <c r="F87" s="71"/>
    </row>
    <row r="88" spans="1:6" ht="75">
      <c r="A88" s="73">
        <v>3</v>
      </c>
      <c r="B88" s="76" t="s">
        <v>14</v>
      </c>
      <c r="C88" s="76" t="s">
        <v>15</v>
      </c>
      <c r="D88" s="75">
        <f>E88*12*$D$79</f>
        <v>19.24270261349645</v>
      </c>
      <c r="E88" s="75">
        <v>0.02138078068166272</v>
      </c>
      <c r="F88" s="71"/>
    </row>
    <row r="89" spans="1:6" ht="15">
      <c r="A89" s="120" t="s">
        <v>16</v>
      </c>
      <c r="B89" s="128"/>
      <c r="C89" s="128"/>
      <c r="D89" s="18">
        <f>SUM(D90:D91)</f>
        <v>1391.5213047954408</v>
      </c>
      <c r="E89" s="18">
        <v>1.5461347831060455</v>
      </c>
      <c r="F89" s="71"/>
    </row>
    <row r="90" spans="1:9" ht="75">
      <c r="A90" s="73">
        <v>4</v>
      </c>
      <c r="B90" s="76" t="s">
        <v>57</v>
      </c>
      <c r="C90" s="76" t="s">
        <v>15</v>
      </c>
      <c r="D90" s="75">
        <f>E90*12*$D$79</f>
        <v>155.70430479544086</v>
      </c>
      <c r="E90" s="75">
        <v>0.1730047831060454</v>
      </c>
      <c r="F90" s="71"/>
      <c r="G90" s="23"/>
      <c r="H90" s="23"/>
      <c r="I90" s="77"/>
    </row>
    <row r="91" spans="1:10" ht="90">
      <c r="A91" s="73">
        <v>5</v>
      </c>
      <c r="B91" s="76" t="s">
        <v>18</v>
      </c>
      <c r="C91" s="76" t="s">
        <v>58</v>
      </c>
      <c r="D91" s="75">
        <f>E91*12*$D$79</f>
        <v>1235.817</v>
      </c>
      <c r="E91" s="25">
        <v>1.37313</v>
      </c>
      <c r="F91" s="71"/>
      <c r="G91" s="23"/>
      <c r="H91" s="23"/>
      <c r="I91" s="23"/>
      <c r="J91" s="77"/>
    </row>
    <row r="92" spans="1:6" ht="15">
      <c r="A92" s="120" t="s">
        <v>20</v>
      </c>
      <c r="B92" s="120"/>
      <c r="C92" s="120"/>
      <c r="D92" s="26">
        <f>SUM(D93)</f>
        <v>105.26876999999999</v>
      </c>
      <c r="E92" s="18">
        <v>0.11596530000000001</v>
      </c>
      <c r="F92" s="71"/>
    </row>
    <row r="93" spans="1:9" ht="15">
      <c r="A93" s="73">
        <v>6</v>
      </c>
      <c r="B93" s="76" t="s">
        <v>21</v>
      </c>
      <c r="C93" s="76" t="s">
        <v>22</v>
      </c>
      <c r="D93" s="75">
        <f>E93*12*$D$79</f>
        <v>105.26876999999999</v>
      </c>
      <c r="E93" s="28">
        <v>0.1169653</v>
      </c>
      <c r="F93" s="71"/>
      <c r="G93" s="23"/>
      <c r="H93" s="23"/>
      <c r="I93" s="77"/>
    </row>
    <row r="94" spans="1:6" ht="15">
      <c r="A94" s="69"/>
      <c r="B94" s="79" t="s">
        <v>23</v>
      </c>
      <c r="C94" s="79"/>
      <c r="D94" s="80">
        <f>D84+D87+D89+D92</f>
        <v>2108.146250334227</v>
      </c>
      <c r="E94" s="70">
        <v>2.341384722593585</v>
      </c>
      <c r="F94" s="71"/>
    </row>
    <row r="95" spans="1:6" ht="15">
      <c r="A95" s="81"/>
      <c r="B95" s="82"/>
      <c r="C95" s="83"/>
      <c r="D95" s="34"/>
      <c r="E95" s="35"/>
      <c r="F95" s="63"/>
    </row>
    <row r="96" spans="1:6" ht="105">
      <c r="A96" s="37" t="s">
        <v>24</v>
      </c>
      <c r="B96" s="37" t="s">
        <v>25</v>
      </c>
      <c r="C96" s="37" t="s">
        <v>26</v>
      </c>
      <c r="D96" s="37" t="s">
        <v>27</v>
      </c>
      <c r="E96" s="37" t="s">
        <v>28</v>
      </c>
      <c r="F96" s="37" t="s">
        <v>29</v>
      </c>
    </row>
    <row r="97" spans="1:6" ht="15">
      <c r="A97" s="37">
        <v>1</v>
      </c>
      <c r="B97" s="68" t="s">
        <v>30</v>
      </c>
      <c r="C97" s="37" t="s">
        <v>69</v>
      </c>
      <c r="D97" s="37">
        <f>E97*12*D79</f>
        <v>1659.8099999999972</v>
      </c>
      <c r="E97" s="36">
        <v>1.84423333333333</v>
      </c>
      <c r="F97" s="37">
        <v>2</v>
      </c>
    </row>
    <row r="98" spans="1:6" ht="15">
      <c r="A98" s="37"/>
      <c r="B98" s="84" t="s">
        <v>32</v>
      </c>
      <c r="C98" s="41"/>
      <c r="D98" s="39">
        <f>SUM(D97:D97)</f>
        <v>1659.8099999999972</v>
      </c>
      <c r="E98" s="40">
        <f>SUM(E97:E97)</f>
        <v>1.84423333333333</v>
      </c>
      <c r="F98" s="41"/>
    </row>
    <row r="99" spans="1:6" ht="15">
      <c r="A99" s="81"/>
      <c r="B99" s="82"/>
      <c r="C99" s="85"/>
      <c r="D99" s="85"/>
      <c r="E99" s="85"/>
      <c r="F99" s="85"/>
    </row>
    <row r="100" spans="1:6" ht="15">
      <c r="A100" s="81"/>
      <c r="B100" s="82"/>
      <c r="C100" s="85"/>
      <c r="D100" s="85"/>
      <c r="E100" s="85"/>
      <c r="F100" s="85"/>
    </row>
    <row r="101" spans="1:6" ht="29.25" customHeight="1">
      <c r="A101" s="81"/>
      <c r="B101" s="82" t="s">
        <v>33</v>
      </c>
      <c r="C101" s="86">
        <f>D94+D98</f>
        <v>3767.956250334224</v>
      </c>
      <c r="D101" s="86"/>
      <c r="E101" s="86"/>
      <c r="F101" s="85"/>
    </row>
    <row r="102" spans="1:6" ht="15">
      <c r="A102" s="81"/>
      <c r="B102" s="82" t="s">
        <v>34</v>
      </c>
      <c r="C102" s="87">
        <f>E94+E98</f>
        <v>4.185618055926915</v>
      </c>
      <c r="D102" s="85"/>
      <c r="E102" s="85"/>
      <c r="F102" s="85"/>
    </row>
    <row r="103" spans="1:6" ht="15">
      <c r="A103" s="81"/>
      <c r="B103" s="82"/>
      <c r="C103" s="87"/>
      <c r="D103" s="85"/>
      <c r="E103" s="85"/>
      <c r="F103" s="85"/>
    </row>
    <row r="104" spans="1:6" ht="29.25" customHeight="1">
      <c r="A104" s="121" t="s">
        <v>35</v>
      </c>
      <c r="B104" s="121"/>
      <c r="C104" s="121"/>
      <c r="D104" s="121"/>
      <c r="E104" s="121"/>
      <c r="F104" s="121"/>
    </row>
    <row r="105" spans="1:6" ht="15">
      <c r="A105" s="64"/>
      <c r="B105" s="64"/>
      <c r="C105" s="64"/>
      <c r="D105" s="63"/>
      <c r="E105" s="63"/>
      <c r="F105" s="63"/>
    </row>
    <row r="106" spans="1:6" ht="85.5">
      <c r="A106" s="68"/>
      <c r="B106" s="69" t="s">
        <v>4</v>
      </c>
      <c r="C106" s="69" t="s">
        <v>5</v>
      </c>
      <c r="D106" s="69" t="s">
        <v>6</v>
      </c>
      <c r="E106" s="69" t="s">
        <v>7</v>
      </c>
      <c r="F106" s="63"/>
    </row>
    <row r="107" spans="1:5" ht="30" customHeight="1">
      <c r="A107" s="122" t="s">
        <v>36</v>
      </c>
      <c r="B107" s="122"/>
      <c r="C107" s="122"/>
      <c r="D107" s="70">
        <f>D108</f>
        <v>9.9</v>
      </c>
      <c r="E107" s="70">
        <v>0.011000000000000001</v>
      </c>
    </row>
    <row r="108" spans="1:5" ht="30">
      <c r="A108" s="73" t="s">
        <v>37</v>
      </c>
      <c r="B108" s="88" t="s">
        <v>38</v>
      </c>
      <c r="C108" s="88" t="s">
        <v>39</v>
      </c>
      <c r="D108" s="75">
        <f>E108*12*$D$79</f>
        <v>9.9</v>
      </c>
      <c r="E108" s="89">
        <v>0.011000000000000001</v>
      </c>
    </row>
    <row r="109" spans="1:5" ht="30" customHeight="1">
      <c r="A109" s="122" t="s">
        <v>40</v>
      </c>
      <c r="B109" s="122"/>
      <c r="C109" s="122"/>
      <c r="D109" s="70">
        <f>D110</f>
        <v>59.400000000000006</v>
      </c>
      <c r="E109" s="70">
        <v>0.066</v>
      </c>
    </row>
    <row r="110" spans="1:5" ht="15">
      <c r="A110" s="73" t="s">
        <v>41</v>
      </c>
      <c r="B110" s="90" t="s">
        <v>42</v>
      </c>
      <c r="C110" s="68" t="s">
        <v>39</v>
      </c>
      <c r="D110" s="75">
        <f>E110*$D$79*12</f>
        <v>59.400000000000006</v>
      </c>
      <c r="E110" s="25">
        <v>0.066</v>
      </c>
    </row>
    <row r="111" spans="1:5" ht="15">
      <c r="A111" s="69"/>
      <c r="B111" s="79" t="s">
        <v>23</v>
      </c>
      <c r="C111" s="79"/>
      <c r="D111" s="80">
        <f>D107+D109</f>
        <v>69.30000000000001</v>
      </c>
      <c r="E111" s="70">
        <v>0.077</v>
      </c>
    </row>
    <row r="112" spans="1:6" ht="15">
      <c r="A112" s="63"/>
      <c r="B112" s="63"/>
      <c r="C112" s="63"/>
      <c r="D112" s="63"/>
      <c r="E112" s="63"/>
      <c r="F112" s="63"/>
    </row>
    <row r="113" spans="1:6" ht="105">
      <c r="A113" s="37" t="s">
        <v>24</v>
      </c>
      <c r="B113" s="37" t="s">
        <v>25</v>
      </c>
      <c r="C113" s="37" t="s">
        <v>26</v>
      </c>
      <c r="D113" s="37" t="s">
        <v>27</v>
      </c>
      <c r="E113" s="37" t="s">
        <v>43</v>
      </c>
      <c r="F113" s="37" t="s">
        <v>29</v>
      </c>
    </row>
    <row r="114" spans="1:6" ht="15">
      <c r="A114" s="37">
        <v>1</v>
      </c>
      <c r="B114" s="68" t="s">
        <v>30</v>
      </c>
      <c r="C114" s="37" t="s">
        <v>69</v>
      </c>
      <c r="D114" s="37">
        <f>E114*12*D79</f>
        <v>1659.9000000000003</v>
      </c>
      <c r="E114" s="51">
        <v>1.8443333333333336</v>
      </c>
      <c r="F114" s="37">
        <v>2</v>
      </c>
    </row>
    <row r="115" spans="1:6" ht="15">
      <c r="A115" s="93"/>
      <c r="B115" s="93" t="s">
        <v>32</v>
      </c>
      <c r="C115" s="93"/>
      <c r="D115" s="39">
        <f>SUM(D114:D114)</f>
        <v>1659.9000000000003</v>
      </c>
      <c r="E115" s="94">
        <f>SUM(E114:E114)</f>
        <v>1.8443333333333336</v>
      </c>
      <c r="F115" s="93"/>
    </row>
    <row r="118" spans="2:3" ht="43.5">
      <c r="B118" s="82" t="s">
        <v>71</v>
      </c>
      <c r="C118" s="97">
        <f>C23+C62+C101+0.3</f>
        <v>11399.452804727025</v>
      </c>
    </row>
  </sheetData>
  <mergeCells count="24">
    <mergeCell ref="A4:E4"/>
    <mergeCell ref="A7:C7"/>
    <mergeCell ref="A10:C10"/>
    <mergeCell ref="A12:C12"/>
    <mergeCell ref="A15:C15"/>
    <mergeCell ref="A26:F26"/>
    <mergeCell ref="A29:C29"/>
    <mergeCell ref="A31:C31"/>
    <mergeCell ref="A42:E42"/>
    <mergeCell ref="A45:C45"/>
    <mergeCell ref="A48:C48"/>
    <mergeCell ref="A50:C50"/>
    <mergeCell ref="A53:C53"/>
    <mergeCell ref="A65:F65"/>
    <mergeCell ref="A68:C68"/>
    <mergeCell ref="A70:C70"/>
    <mergeCell ref="A81:E81"/>
    <mergeCell ref="A84:C84"/>
    <mergeCell ref="A87:C87"/>
    <mergeCell ref="A89:C89"/>
    <mergeCell ref="A92:C92"/>
    <mergeCell ref="A104:F104"/>
    <mergeCell ref="A107:C107"/>
    <mergeCell ref="A109:C109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40"/>
  <sheetViews>
    <sheetView zoomScale="75" zoomScaleNormal="75" workbookViewId="0" topLeftCell="A37">
      <selection activeCell="D36" sqref="D36"/>
    </sheetView>
  </sheetViews>
  <sheetFormatPr defaultColWidth="9.00390625" defaultRowHeight="12.75"/>
  <cols>
    <col min="1" max="1" width="3.375" style="1" customWidth="1"/>
    <col min="2" max="2" width="39.625" style="1" customWidth="1"/>
    <col min="3" max="3" width="17.375" style="1" customWidth="1"/>
    <col min="4" max="4" width="11.25390625" style="1" customWidth="1"/>
    <col min="5" max="5" width="12.625" style="1" customWidth="1"/>
    <col min="6" max="6" width="8.625" style="1" customWidth="1"/>
    <col min="7" max="16384" width="9.125" style="1" customWidth="1"/>
  </cols>
  <sheetData>
    <row r="1" ht="15">
      <c r="B1" s="2" t="s">
        <v>72</v>
      </c>
    </row>
    <row r="2" spans="1:6" ht="24" customHeight="1">
      <c r="A2" s="3"/>
      <c r="B2" s="4" t="s">
        <v>73</v>
      </c>
      <c r="C2" s="5"/>
      <c r="D2" s="58">
        <v>51</v>
      </c>
      <c r="E2" s="7" t="s">
        <v>2</v>
      </c>
      <c r="F2" s="3"/>
    </row>
    <row r="3" spans="1:6" ht="15">
      <c r="A3" s="3"/>
      <c r="B3" s="8"/>
      <c r="C3" s="3"/>
      <c r="D3" s="3"/>
      <c r="E3" s="3"/>
      <c r="F3" s="3"/>
    </row>
    <row r="4" spans="1:6" ht="40.5" customHeight="1">
      <c r="A4" s="112" t="s">
        <v>3</v>
      </c>
      <c r="B4" s="112"/>
      <c r="C4" s="112"/>
      <c r="D4" s="112"/>
      <c r="E4" s="112"/>
      <c r="F4" s="3"/>
    </row>
    <row r="5" spans="1:6" ht="15">
      <c r="A5" s="4"/>
      <c r="B5" s="4"/>
      <c r="C5" s="4"/>
      <c r="D5" s="4"/>
      <c r="E5" s="4"/>
      <c r="F5" s="3"/>
    </row>
    <row r="6" spans="1:6" ht="85.5">
      <c r="A6" s="9"/>
      <c r="B6" s="10" t="s">
        <v>4</v>
      </c>
      <c r="C6" s="10" t="s">
        <v>5</v>
      </c>
      <c r="D6" s="10" t="s">
        <v>6</v>
      </c>
      <c r="E6" s="10" t="s">
        <v>7</v>
      </c>
      <c r="F6" s="3"/>
    </row>
    <row r="7" spans="1:7" ht="15">
      <c r="A7" s="114" t="s">
        <v>8</v>
      </c>
      <c r="B7" s="115"/>
      <c r="C7" s="116"/>
      <c r="D7" s="11">
        <f>SUM(D8:D9)</f>
        <v>444.08510469396685</v>
      </c>
      <c r="E7" s="11">
        <v>0.7256292560358936</v>
      </c>
      <c r="F7" s="56"/>
      <c r="G7" s="12"/>
    </row>
    <row r="8" spans="1:7" ht="15.75" customHeight="1">
      <c r="A8" s="13">
        <v>1</v>
      </c>
      <c r="B8" s="9" t="s">
        <v>9</v>
      </c>
      <c r="C8" s="14" t="s">
        <v>10</v>
      </c>
      <c r="D8" s="15">
        <f>E8*$D$2*12</f>
        <v>406.2992723641051</v>
      </c>
      <c r="E8" s="16">
        <v>0.6638876999413482</v>
      </c>
      <c r="F8" s="56"/>
      <c r="G8" s="12"/>
    </row>
    <row r="9" spans="1:7" ht="30">
      <c r="A9" s="13">
        <v>2</v>
      </c>
      <c r="B9" s="17" t="s">
        <v>11</v>
      </c>
      <c r="C9" s="17" t="s">
        <v>12</v>
      </c>
      <c r="D9" s="15">
        <f>E9*$D$2*12</f>
        <v>37.78583232986178</v>
      </c>
      <c r="E9" s="16">
        <v>0.061741556094545395</v>
      </c>
      <c r="F9" s="56"/>
      <c r="G9" s="12"/>
    </row>
    <row r="10" spans="1:7" ht="29.25" customHeight="1">
      <c r="A10" s="114" t="s">
        <v>13</v>
      </c>
      <c r="B10" s="117"/>
      <c r="C10" s="118"/>
      <c r="D10" s="18">
        <f>SUM(D11:D11)</f>
        <v>19.242702613496448</v>
      </c>
      <c r="E10" s="18">
        <v>0.03144232453185694</v>
      </c>
      <c r="F10" s="56"/>
      <c r="G10" s="12"/>
    </row>
    <row r="11" spans="1:6" ht="75" customHeight="1">
      <c r="A11" s="13">
        <v>3</v>
      </c>
      <c r="B11" s="17" t="s">
        <v>14</v>
      </c>
      <c r="C11" s="17" t="s">
        <v>15</v>
      </c>
      <c r="D11" s="15">
        <f>E11*12*$D$2</f>
        <v>19.242702613496448</v>
      </c>
      <c r="E11" s="19">
        <v>0.03144232453185694</v>
      </c>
      <c r="F11" s="56"/>
    </row>
    <row r="12" spans="1:9" ht="15">
      <c r="A12" s="111" t="s">
        <v>16</v>
      </c>
      <c r="B12" s="119"/>
      <c r="C12" s="119"/>
      <c r="D12" s="22">
        <f>SUM(D13:D14)</f>
        <v>944.7143464469965</v>
      </c>
      <c r="E12" s="22">
        <v>1.543650892887249</v>
      </c>
      <c r="F12" s="56"/>
      <c r="G12" s="23"/>
      <c r="H12" s="23"/>
      <c r="I12" s="24"/>
    </row>
    <row r="13" spans="1:9" ht="75">
      <c r="A13" s="13">
        <v>4</v>
      </c>
      <c r="B13" s="17" t="s">
        <v>57</v>
      </c>
      <c r="C13" s="17" t="s">
        <v>15</v>
      </c>
      <c r="D13" s="15">
        <f>E13*12*$D$2</f>
        <v>105.87892726089976</v>
      </c>
      <c r="E13" s="15">
        <v>0.17300478310604533</v>
      </c>
      <c r="F13" s="56"/>
      <c r="G13" s="23"/>
      <c r="H13" s="23"/>
      <c r="I13" s="24"/>
    </row>
    <row r="14" spans="1:9" ht="90">
      <c r="A14" s="13">
        <v>5</v>
      </c>
      <c r="B14" s="17" t="s">
        <v>18</v>
      </c>
      <c r="C14" s="17" t="s">
        <v>58</v>
      </c>
      <c r="D14" s="15">
        <f>E14*12*$D$2</f>
        <v>838.8354191860967</v>
      </c>
      <c r="E14" s="25">
        <v>1.3706461097812037</v>
      </c>
      <c r="F14" s="56"/>
      <c r="G14" s="23"/>
      <c r="H14" s="23"/>
      <c r="I14" s="24"/>
    </row>
    <row r="15" spans="1:9" ht="15">
      <c r="A15" s="111" t="s">
        <v>20</v>
      </c>
      <c r="B15" s="111"/>
      <c r="C15" s="111"/>
      <c r="D15" s="26">
        <f>SUM(D16)</f>
        <v>97.46261703521525</v>
      </c>
      <c r="E15" s="18">
        <v>0.1591526422144036</v>
      </c>
      <c r="F15" s="56"/>
      <c r="G15" s="27"/>
      <c r="H15" s="27"/>
      <c r="I15" s="27"/>
    </row>
    <row r="16" spans="1:10" ht="15">
      <c r="A16" s="13">
        <v>6</v>
      </c>
      <c r="B16" s="17" t="s">
        <v>21</v>
      </c>
      <c r="C16" s="17" t="s">
        <v>22</v>
      </c>
      <c r="D16" s="15">
        <f>E16*12*$D$2</f>
        <v>97.46261703521525</v>
      </c>
      <c r="E16" s="28">
        <v>0.159252642214404</v>
      </c>
      <c r="F16" s="56"/>
      <c r="G16" s="23"/>
      <c r="H16" s="23"/>
      <c r="I16" s="23"/>
      <c r="J16" s="24"/>
    </row>
    <row r="17" spans="1:10" ht="15">
      <c r="A17" s="10"/>
      <c r="B17" s="29" t="s">
        <v>23</v>
      </c>
      <c r="C17" s="29"/>
      <c r="D17" s="30">
        <f>D7+D10+D12+D15</f>
        <v>1505.5047707896751</v>
      </c>
      <c r="E17" s="11">
        <v>2.4598751156694028</v>
      </c>
      <c r="F17" s="56"/>
      <c r="H17" s="27"/>
      <c r="I17" s="27"/>
      <c r="J17" s="27"/>
    </row>
    <row r="18" spans="1:6" ht="15">
      <c r="A18" s="31"/>
      <c r="B18" s="32"/>
      <c r="C18" s="33"/>
      <c r="D18" s="34"/>
      <c r="E18" s="35"/>
      <c r="F18" s="3"/>
    </row>
    <row r="19" spans="1:6" ht="105">
      <c r="A19" s="21" t="s">
        <v>24</v>
      </c>
      <c r="B19" s="21" t="s">
        <v>25</v>
      </c>
      <c r="C19" s="21" t="s">
        <v>26</v>
      </c>
      <c r="D19" s="21" t="s">
        <v>27</v>
      </c>
      <c r="E19" s="21" t="s">
        <v>28</v>
      </c>
      <c r="F19" s="21" t="s">
        <v>29</v>
      </c>
    </row>
    <row r="20" spans="1:6" ht="15">
      <c r="A20" s="21">
        <v>1</v>
      </c>
      <c r="B20" s="9" t="s">
        <v>30</v>
      </c>
      <c r="C20" s="21" t="s">
        <v>31</v>
      </c>
      <c r="D20" s="102">
        <f>E20*12*D2</f>
        <v>1107.2119999999982</v>
      </c>
      <c r="E20" s="36">
        <v>1.80916993464052</v>
      </c>
      <c r="F20" s="37">
        <v>2</v>
      </c>
    </row>
    <row r="21" spans="1:6" ht="15">
      <c r="A21" s="21"/>
      <c r="B21" s="38" t="s">
        <v>32</v>
      </c>
      <c r="C21" s="20"/>
      <c r="D21" s="39">
        <f>SUM(D20:D20)</f>
        <v>1107.2119999999982</v>
      </c>
      <c r="E21" s="40">
        <f>SUM(E20:E20)</f>
        <v>1.80916993464052</v>
      </c>
      <c r="F21" s="41"/>
    </row>
    <row r="22" spans="1:6" ht="15">
      <c r="A22" s="31"/>
      <c r="B22" s="32"/>
      <c r="C22" s="42"/>
      <c r="D22" s="42"/>
      <c r="E22" s="42"/>
      <c r="F22" s="42"/>
    </row>
    <row r="23" spans="1:6" ht="43.5">
      <c r="A23" s="31"/>
      <c r="B23" s="32" t="s">
        <v>33</v>
      </c>
      <c r="C23" s="43">
        <f>D17+D21</f>
        <v>2612.7167707896733</v>
      </c>
      <c r="D23" s="43"/>
      <c r="E23" s="43"/>
      <c r="F23" s="42"/>
    </row>
    <row r="24" spans="1:6" ht="15">
      <c r="A24" s="31"/>
      <c r="B24" s="32" t="s">
        <v>34</v>
      </c>
      <c r="C24" s="44">
        <f>E17+E21</f>
        <v>4.269045050309923</v>
      </c>
      <c r="D24" s="42"/>
      <c r="E24" s="42"/>
      <c r="F24" s="42"/>
    </row>
    <row r="25" spans="1:6" ht="15">
      <c r="A25" s="31"/>
      <c r="B25" s="32"/>
      <c r="C25" s="44"/>
      <c r="D25" s="42"/>
      <c r="E25" s="42"/>
      <c r="F25" s="42"/>
    </row>
    <row r="26" spans="1:6" ht="33" customHeight="1">
      <c r="A26" s="112" t="s">
        <v>35</v>
      </c>
      <c r="B26" s="112"/>
      <c r="C26" s="112"/>
      <c r="D26" s="112"/>
      <c r="E26" s="112"/>
      <c r="F26" s="112"/>
    </row>
    <row r="27" spans="1:6" ht="15">
      <c r="A27" s="4"/>
      <c r="B27" s="4"/>
      <c r="C27" s="4"/>
      <c r="D27" s="3"/>
      <c r="E27" s="3"/>
      <c r="F27" s="3"/>
    </row>
    <row r="28" spans="1:6" ht="85.5">
      <c r="A28" s="9"/>
      <c r="B28" s="10" t="s">
        <v>4</v>
      </c>
      <c r="C28" s="10" t="s">
        <v>5</v>
      </c>
      <c r="D28" s="10" t="s">
        <v>6</v>
      </c>
      <c r="E28" s="10" t="s">
        <v>7</v>
      </c>
      <c r="F28" s="3"/>
    </row>
    <row r="29" spans="1:5" ht="30" customHeight="1">
      <c r="A29" s="113" t="s">
        <v>36</v>
      </c>
      <c r="B29" s="113"/>
      <c r="C29" s="113"/>
      <c r="D29" s="11">
        <f>D30</f>
        <v>6.732</v>
      </c>
      <c r="E29" s="11">
        <v>0.011000000000000001</v>
      </c>
    </row>
    <row r="30" spans="1:5" ht="30">
      <c r="A30" s="13" t="s">
        <v>37</v>
      </c>
      <c r="B30" s="45" t="s">
        <v>38</v>
      </c>
      <c r="C30" s="45" t="s">
        <v>39</v>
      </c>
      <c r="D30" s="15">
        <f>E30*12*$D$2</f>
        <v>6.732</v>
      </c>
      <c r="E30" s="46">
        <v>0.011000000000000001</v>
      </c>
    </row>
    <row r="31" spans="1:5" ht="30" customHeight="1">
      <c r="A31" s="113" t="s">
        <v>40</v>
      </c>
      <c r="B31" s="113"/>
      <c r="C31" s="113"/>
      <c r="D31" s="11">
        <f>D32</f>
        <v>40.392</v>
      </c>
      <c r="E31" s="11">
        <v>0.066</v>
      </c>
    </row>
    <row r="32" spans="1:5" ht="15">
      <c r="A32" s="13" t="s">
        <v>41</v>
      </c>
      <c r="B32" s="47" t="s">
        <v>42</v>
      </c>
      <c r="C32" s="9" t="s">
        <v>39</v>
      </c>
      <c r="D32" s="15">
        <f>E32*$D$2*12</f>
        <v>40.392</v>
      </c>
      <c r="E32" s="48">
        <v>0.066</v>
      </c>
    </row>
    <row r="33" spans="1:5" ht="15">
      <c r="A33" s="10"/>
      <c r="B33" s="29" t="s">
        <v>23</v>
      </c>
      <c r="C33" s="29"/>
      <c r="D33" s="30">
        <f>D29+D31</f>
        <v>47.124</v>
      </c>
      <c r="E33" s="11">
        <v>0.077</v>
      </c>
    </row>
    <row r="34" spans="1:6" ht="15">
      <c r="A34" s="3"/>
      <c r="B34" s="3"/>
      <c r="C34" s="3"/>
      <c r="D34" s="3"/>
      <c r="E34" s="3"/>
      <c r="F34" s="3"/>
    </row>
    <row r="35" spans="1:6" ht="105">
      <c r="A35" s="21" t="s">
        <v>24</v>
      </c>
      <c r="B35" s="21" t="s">
        <v>25</v>
      </c>
      <c r="C35" s="21" t="s">
        <v>26</v>
      </c>
      <c r="D35" s="21" t="s">
        <v>27</v>
      </c>
      <c r="E35" s="21" t="s">
        <v>43</v>
      </c>
      <c r="F35" s="21" t="s">
        <v>29</v>
      </c>
    </row>
    <row r="36" spans="1:6" ht="15">
      <c r="A36" s="21">
        <v>1</v>
      </c>
      <c r="B36" s="9" t="s">
        <v>30</v>
      </c>
      <c r="C36" s="21" t="s">
        <v>31</v>
      </c>
      <c r="D36" s="21">
        <f>E36*12*D2</f>
        <v>1106.6000000000001</v>
      </c>
      <c r="E36" s="51">
        <v>1.808169934640523</v>
      </c>
      <c r="F36" s="21">
        <v>2</v>
      </c>
    </row>
    <row r="37" spans="1:6" ht="15">
      <c r="A37" s="52"/>
      <c r="B37" s="52" t="s">
        <v>32</v>
      </c>
      <c r="C37" s="52"/>
      <c r="D37" s="53">
        <f>SUM(D36:D36)</f>
        <v>1106.6000000000001</v>
      </c>
      <c r="E37" s="54">
        <f>SUM(E36:E36)</f>
        <v>1.808169934640523</v>
      </c>
      <c r="F37" s="52"/>
    </row>
    <row r="38" spans="1:6" ht="15">
      <c r="A38" s="98"/>
      <c r="B38" s="98"/>
      <c r="C38" s="98"/>
      <c r="D38" s="99"/>
      <c r="E38" s="100"/>
      <c r="F38" s="98"/>
    </row>
    <row r="39" spans="1:6" ht="15">
      <c r="A39" s="98"/>
      <c r="B39" s="98"/>
      <c r="C39" s="98"/>
      <c r="D39" s="99"/>
      <c r="E39" s="100"/>
      <c r="F39" s="98"/>
    </row>
    <row r="40" spans="2:3" ht="43.5">
      <c r="B40" s="32" t="s">
        <v>74</v>
      </c>
      <c r="C40" s="55">
        <f>C23</f>
        <v>2612.7167707896733</v>
      </c>
    </row>
  </sheetData>
  <mergeCells count="8">
    <mergeCell ref="A4:E4"/>
    <mergeCell ref="A7:C7"/>
    <mergeCell ref="A10:C10"/>
    <mergeCell ref="A12:C12"/>
    <mergeCell ref="A15:C15"/>
    <mergeCell ref="A26:F26"/>
    <mergeCell ref="A29:C29"/>
    <mergeCell ref="A31:C31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1"/>
  <sheetViews>
    <sheetView zoomScale="75" zoomScaleNormal="75" workbookViewId="0" topLeftCell="A34">
      <selection activeCell="C41" sqref="C41"/>
    </sheetView>
  </sheetViews>
  <sheetFormatPr defaultColWidth="9.00390625" defaultRowHeight="12.75"/>
  <cols>
    <col min="1" max="1" width="3.375" style="1" customWidth="1"/>
    <col min="2" max="2" width="40.875" style="1" customWidth="1"/>
    <col min="3" max="3" width="17.375" style="1" customWidth="1"/>
    <col min="4" max="4" width="11.25390625" style="1" customWidth="1"/>
    <col min="5" max="5" width="12.375" style="1" customWidth="1"/>
    <col min="6" max="6" width="8.625" style="1" customWidth="1"/>
    <col min="7" max="16384" width="9.125" style="1" customWidth="1"/>
  </cols>
  <sheetData>
    <row r="1" ht="15">
      <c r="B1" s="2" t="s">
        <v>75</v>
      </c>
    </row>
    <row r="2" spans="1:6" ht="24" customHeight="1">
      <c r="A2" s="3"/>
      <c r="B2" s="4" t="s">
        <v>76</v>
      </c>
      <c r="C2" s="5"/>
      <c r="D2" s="58">
        <v>43</v>
      </c>
      <c r="E2" s="7" t="s">
        <v>2</v>
      </c>
      <c r="F2" s="3"/>
    </row>
    <row r="3" spans="1:6" ht="15">
      <c r="A3" s="3"/>
      <c r="B3" s="8"/>
      <c r="C3" s="3"/>
      <c r="D3" s="3"/>
      <c r="E3" s="3"/>
      <c r="F3" s="3"/>
    </row>
    <row r="4" spans="1:6" ht="40.5" customHeight="1">
      <c r="A4" s="112" t="s">
        <v>77</v>
      </c>
      <c r="B4" s="112"/>
      <c r="C4" s="112"/>
      <c r="D4" s="112"/>
      <c r="E4" s="112"/>
      <c r="F4" s="3"/>
    </row>
    <row r="5" spans="1:6" ht="15">
      <c r="A5" s="4"/>
      <c r="B5" s="4"/>
      <c r="C5" s="4"/>
      <c r="D5" s="4"/>
      <c r="E5" s="4"/>
      <c r="F5" s="3"/>
    </row>
    <row r="6" spans="1:6" ht="85.5">
      <c r="A6" s="9"/>
      <c r="B6" s="10" t="s">
        <v>4</v>
      </c>
      <c r="C6" s="10" t="s">
        <v>5</v>
      </c>
      <c r="D6" s="10" t="s">
        <v>6</v>
      </c>
      <c r="E6" s="10" t="s">
        <v>7</v>
      </c>
      <c r="F6" s="3"/>
    </row>
    <row r="7" spans="1:7" ht="15">
      <c r="A7" s="114" t="s">
        <v>8</v>
      </c>
      <c r="B7" s="115"/>
      <c r="C7" s="116"/>
      <c r="D7" s="11">
        <f>SUM(D8:D9)</f>
        <v>296.05673646264484</v>
      </c>
      <c r="E7" s="11">
        <v>0.5737533652376837</v>
      </c>
      <c r="F7" s="56"/>
      <c r="G7" s="12"/>
    </row>
    <row r="8" spans="1:7" ht="15.75" customHeight="1">
      <c r="A8" s="13">
        <v>1</v>
      </c>
      <c r="B8" s="9" t="s">
        <v>9</v>
      </c>
      <c r="C8" s="14" t="s">
        <v>10</v>
      </c>
      <c r="D8" s="15">
        <f>E8*$D$2*12</f>
        <v>270.86618157607035</v>
      </c>
      <c r="E8" s="25">
        <v>0.5249344604187409</v>
      </c>
      <c r="F8" s="56"/>
      <c r="G8" s="12"/>
    </row>
    <row r="9" spans="1:7" ht="30">
      <c r="A9" s="13">
        <v>2</v>
      </c>
      <c r="B9" s="17" t="s">
        <v>11</v>
      </c>
      <c r="C9" s="17" t="s">
        <v>12</v>
      </c>
      <c r="D9" s="15">
        <f>E9*$D$2*12</f>
        <v>25.190554886574503</v>
      </c>
      <c r="E9" s="25">
        <v>0.04881890481894283</v>
      </c>
      <c r="F9" s="56"/>
      <c r="G9" s="12"/>
    </row>
    <row r="10" spans="1:7" ht="29.25" customHeight="1">
      <c r="A10" s="114" t="s">
        <v>13</v>
      </c>
      <c r="B10" s="117"/>
      <c r="C10" s="118"/>
      <c r="D10" s="18">
        <f>SUM(D11:D11)</f>
        <v>19.242702613496476</v>
      </c>
      <c r="E10" s="18">
        <v>0.03729205932848154</v>
      </c>
      <c r="F10" s="56"/>
      <c r="G10" s="12"/>
    </row>
    <row r="11" spans="1:6" ht="75" customHeight="1">
      <c r="A11" s="13">
        <v>3</v>
      </c>
      <c r="B11" s="17" t="s">
        <v>14</v>
      </c>
      <c r="C11" s="17" t="s">
        <v>15</v>
      </c>
      <c r="D11" s="15">
        <f>E11*12*$D$2</f>
        <v>19.242702613496476</v>
      </c>
      <c r="E11" s="15">
        <v>0.03729205932848154</v>
      </c>
      <c r="F11" s="56"/>
    </row>
    <row r="12" spans="1:9" ht="15">
      <c r="A12" s="111" t="s">
        <v>16</v>
      </c>
      <c r="B12" s="119"/>
      <c r="C12" s="119"/>
      <c r="D12" s="22">
        <f>SUM(D13:D14)</f>
        <v>681.7715629987086</v>
      </c>
      <c r="E12" s="22">
        <v>1.3212627189897455</v>
      </c>
      <c r="F12" s="56"/>
      <c r="G12" s="23"/>
      <c r="H12" s="23"/>
      <c r="I12" s="24"/>
    </row>
    <row r="13" spans="1:9" ht="75.75" customHeight="1">
      <c r="A13" s="13">
        <v>4</v>
      </c>
      <c r="B13" s="17" t="s">
        <v>17</v>
      </c>
      <c r="C13" s="17" t="s">
        <v>15</v>
      </c>
      <c r="D13" s="15">
        <f>E13*12*$D$2</f>
        <v>102.66103829512727</v>
      </c>
      <c r="E13" s="15">
        <v>0.19895550057195208</v>
      </c>
      <c r="F13" s="56"/>
      <c r="G13" s="23"/>
      <c r="H13" s="23"/>
      <c r="I13" s="24"/>
    </row>
    <row r="14" spans="1:9" ht="75">
      <c r="A14" s="13">
        <v>5</v>
      </c>
      <c r="B14" s="17" t="s">
        <v>18</v>
      </c>
      <c r="C14" s="17" t="s">
        <v>78</v>
      </c>
      <c r="D14" s="15">
        <f>E14*12*$D$2</f>
        <v>579.1105247035814</v>
      </c>
      <c r="E14" s="25">
        <v>1.1223072184177934</v>
      </c>
      <c r="F14" s="56"/>
      <c r="G14" s="27"/>
      <c r="H14" s="27"/>
      <c r="I14" s="27"/>
    </row>
    <row r="15" spans="1:9" ht="15">
      <c r="A15" s="111" t="s">
        <v>20</v>
      </c>
      <c r="B15" s="111"/>
      <c r="C15" s="111"/>
      <c r="D15" s="26">
        <f>SUM(D16)</f>
        <v>92.40461466177034</v>
      </c>
      <c r="E15" s="18">
        <v>0.17907871058482625</v>
      </c>
      <c r="F15" s="56"/>
      <c r="G15" s="27"/>
      <c r="H15" s="27"/>
      <c r="I15" s="27"/>
    </row>
    <row r="16" spans="1:6" ht="15">
      <c r="A16" s="13">
        <v>6</v>
      </c>
      <c r="B16" s="17" t="s">
        <v>21</v>
      </c>
      <c r="C16" s="17" t="s">
        <v>22</v>
      </c>
      <c r="D16" s="15">
        <f>E16*12*$D$2</f>
        <v>92.40461466177034</v>
      </c>
      <c r="E16" s="25">
        <v>0.17907871058482625</v>
      </c>
      <c r="F16" s="56"/>
    </row>
    <row r="17" spans="1:6" ht="15">
      <c r="A17" s="10"/>
      <c r="B17" s="29" t="s">
        <v>23</v>
      </c>
      <c r="C17" s="29"/>
      <c r="D17" s="30">
        <f>D7+D10+D12+D15</f>
        <v>1089.4756167366204</v>
      </c>
      <c r="E17" s="11">
        <v>2.111386854140737</v>
      </c>
      <c r="F17" s="56"/>
    </row>
    <row r="18" spans="1:6" ht="15">
      <c r="A18" s="31"/>
      <c r="B18" s="32"/>
      <c r="C18" s="33"/>
      <c r="D18" s="34"/>
      <c r="E18" s="35"/>
      <c r="F18" s="3"/>
    </row>
    <row r="19" spans="1:6" ht="105">
      <c r="A19" s="21" t="s">
        <v>24</v>
      </c>
      <c r="B19" s="21" t="s">
        <v>25</v>
      </c>
      <c r="C19" s="21" t="s">
        <v>26</v>
      </c>
      <c r="D19" s="21" t="s">
        <v>27</v>
      </c>
      <c r="E19" s="21" t="s">
        <v>28</v>
      </c>
      <c r="F19" s="21" t="s">
        <v>29</v>
      </c>
    </row>
    <row r="20" spans="1:6" ht="15">
      <c r="A20" s="21">
        <v>1</v>
      </c>
      <c r="B20" s="9" t="s">
        <v>30</v>
      </c>
      <c r="C20" s="21" t="s">
        <v>31</v>
      </c>
      <c r="D20" s="21">
        <f>E20*12*D2</f>
        <v>1106.6000000000001</v>
      </c>
      <c r="E20" s="36">
        <v>2.144573643410853</v>
      </c>
      <c r="F20" s="37">
        <v>2</v>
      </c>
    </row>
    <row r="21" spans="1:6" ht="15">
      <c r="A21" s="21"/>
      <c r="B21" s="38" t="s">
        <v>32</v>
      </c>
      <c r="C21" s="20"/>
      <c r="D21" s="39">
        <f>SUM(D20:D20)</f>
        <v>1106.6000000000001</v>
      </c>
      <c r="E21" s="40">
        <f>SUM(E20:E20)</f>
        <v>2.144573643410853</v>
      </c>
      <c r="F21" s="41"/>
    </row>
    <row r="22" spans="1:6" ht="15">
      <c r="A22" s="31"/>
      <c r="B22" s="32"/>
      <c r="C22" s="42"/>
      <c r="D22" s="42"/>
      <c r="E22" s="42"/>
      <c r="F22" s="42"/>
    </row>
    <row r="23" spans="1:6" ht="29.25">
      <c r="A23" s="31"/>
      <c r="B23" s="32" t="s">
        <v>33</v>
      </c>
      <c r="C23" s="43">
        <f>D17+D21</f>
        <v>2196.0756167366208</v>
      </c>
      <c r="D23" s="43"/>
      <c r="E23" s="43"/>
      <c r="F23" s="42"/>
    </row>
    <row r="24" spans="1:6" ht="15">
      <c r="A24" s="31"/>
      <c r="B24" s="32" t="s">
        <v>34</v>
      </c>
      <c r="C24" s="44">
        <f>E17+E21</f>
        <v>4.255960497551589</v>
      </c>
      <c r="D24" s="42"/>
      <c r="E24" s="42"/>
      <c r="F24" s="42"/>
    </row>
    <row r="25" spans="1:6" ht="3" customHeight="1">
      <c r="A25" s="31"/>
      <c r="B25" s="32"/>
      <c r="C25" s="44"/>
      <c r="D25" s="42"/>
      <c r="E25" s="42"/>
      <c r="F25" s="42"/>
    </row>
    <row r="26" spans="1:6" ht="30" customHeight="1">
      <c r="A26" s="112" t="s">
        <v>79</v>
      </c>
      <c r="B26" s="112"/>
      <c r="C26" s="112"/>
      <c r="D26" s="112"/>
      <c r="E26" s="112"/>
      <c r="F26" s="112"/>
    </row>
    <row r="27" spans="1:6" ht="6" customHeight="1">
      <c r="A27" s="4"/>
      <c r="B27" s="4"/>
      <c r="C27" s="4"/>
      <c r="D27" s="3"/>
      <c r="E27" s="3"/>
      <c r="F27" s="3"/>
    </row>
    <row r="28" spans="1:6" ht="85.5">
      <c r="A28" s="9"/>
      <c r="B28" s="10" t="s">
        <v>4</v>
      </c>
      <c r="C28" s="10" t="s">
        <v>5</v>
      </c>
      <c r="D28" s="10" t="s">
        <v>6</v>
      </c>
      <c r="E28" s="10" t="s">
        <v>7</v>
      </c>
      <c r="F28" s="3"/>
    </row>
    <row r="29" spans="1:5" ht="30" customHeight="1">
      <c r="A29" s="129" t="s">
        <v>36</v>
      </c>
      <c r="B29" s="130"/>
      <c r="C29" s="131"/>
      <c r="D29" s="11">
        <f>D30</f>
        <v>5.676</v>
      </c>
      <c r="E29" s="11">
        <v>0.011000000000000001</v>
      </c>
    </row>
    <row r="30" spans="1:5" ht="30">
      <c r="A30" s="13" t="s">
        <v>37</v>
      </c>
      <c r="B30" s="45" t="s">
        <v>38</v>
      </c>
      <c r="C30" s="45" t="s">
        <v>39</v>
      </c>
      <c r="D30" s="15">
        <f>E30*12*$D$2</f>
        <v>5.676</v>
      </c>
      <c r="E30" s="46">
        <v>0.011000000000000001</v>
      </c>
    </row>
    <row r="31" spans="1:5" ht="30" customHeight="1">
      <c r="A31" s="113" t="s">
        <v>40</v>
      </c>
      <c r="B31" s="113"/>
      <c r="C31" s="113"/>
      <c r="D31" s="11">
        <f>D32</f>
        <v>34.056</v>
      </c>
      <c r="E31" s="11">
        <v>0.066</v>
      </c>
    </row>
    <row r="32" spans="1:5" ht="15">
      <c r="A32" s="13" t="s">
        <v>41</v>
      </c>
      <c r="B32" s="47" t="s">
        <v>42</v>
      </c>
      <c r="C32" s="9" t="s">
        <v>39</v>
      </c>
      <c r="D32" s="15">
        <f>E32*$D$2*12</f>
        <v>34.056</v>
      </c>
      <c r="E32" s="48">
        <v>0.066</v>
      </c>
    </row>
    <row r="33" spans="1:5" ht="15">
      <c r="A33" s="10"/>
      <c r="B33" s="29" t="s">
        <v>23</v>
      </c>
      <c r="C33" s="29"/>
      <c r="D33" s="30">
        <f>D29+D31</f>
        <v>39.732</v>
      </c>
      <c r="E33" s="11">
        <v>0.077</v>
      </c>
    </row>
    <row r="34" spans="1:6" ht="5.25" customHeight="1">
      <c r="A34" s="3"/>
      <c r="B34" s="3"/>
      <c r="C34" s="3"/>
      <c r="D34" s="3"/>
      <c r="E34" s="3"/>
      <c r="F34" s="3"/>
    </row>
    <row r="35" spans="1:6" ht="4.5" customHeight="1">
      <c r="A35" s="49"/>
      <c r="B35" s="49"/>
      <c r="C35" s="49"/>
      <c r="D35" s="49"/>
      <c r="E35" s="49"/>
      <c r="F35" s="50"/>
    </row>
    <row r="36" spans="1:6" ht="105">
      <c r="A36" s="21" t="s">
        <v>24</v>
      </c>
      <c r="B36" s="21" t="s">
        <v>25</v>
      </c>
      <c r="C36" s="21" t="s">
        <v>26</v>
      </c>
      <c r="D36" s="21" t="s">
        <v>27</v>
      </c>
      <c r="E36" s="21" t="s">
        <v>43</v>
      </c>
      <c r="F36" s="21" t="s">
        <v>29</v>
      </c>
    </row>
    <row r="37" spans="1:6" ht="15">
      <c r="A37" s="21">
        <v>1</v>
      </c>
      <c r="B37" s="9" t="s">
        <v>30</v>
      </c>
      <c r="C37" s="21" t="s">
        <v>31</v>
      </c>
      <c r="D37" s="21">
        <f>E37*12*D2</f>
        <v>1106.6000000000001</v>
      </c>
      <c r="E37" s="51">
        <v>2.144573643410853</v>
      </c>
      <c r="F37" s="37">
        <v>2</v>
      </c>
    </row>
    <row r="38" spans="1:6" ht="15">
      <c r="A38" s="52"/>
      <c r="B38" s="52" t="s">
        <v>32</v>
      </c>
      <c r="C38" s="52"/>
      <c r="D38" s="53">
        <f>SUM(D37:D37)</f>
        <v>1106.6000000000001</v>
      </c>
      <c r="E38" s="54">
        <f>SUM(E37:E37)</f>
        <v>2.144573643410853</v>
      </c>
      <c r="F38" s="52"/>
    </row>
    <row r="41" spans="2:3" ht="43.5">
      <c r="B41" s="32" t="s">
        <v>80</v>
      </c>
      <c r="C41" s="55">
        <f>C23</f>
        <v>2196.0756167366208</v>
      </c>
    </row>
  </sheetData>
  <mergeCells count="8">
    <mergeCell ref="A4:E4"/>
    <mergeCell ref="A7:C7"/>
    <mergeCell ref="A10:C10"/>
    <mergeCell ref="A12:C12"/>
    <mergeCell ref="A15:C15"/>
    <mergeCell ref="A26:F26"/>
    <mergeCell ref="A29:C29"/>
    <mergeCell ref="A31:C31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41"/>
  <sheetViews>
    <sheetView tabSelected="1" zoomScale="75" zoomScaleNormal="75" workbookViewId="0" topLeftCell="A34">
      <selection activeCell="D37" sqref="D37"/>
    </sheetView>
  </sheetViews>
  <sheetFormatPr defaultColWidth="9.00390625" defaultRowHeight="12.75"/>
  <cols>
    <col min="1" max="1" width="3.375" style="1" customWidth="1"/>
    <col min="2" max="2" width="40.875" style="1" customWidth="1"/>
    <col min="3" max="3" width="17.375" style="1" customWidth="1"/>
    <col min="4" max="4" width="11.25390625" style="1" customWidth="1"/>
    <col min="5" max="5" width="12.375" style="1" customWidth="1"/>
    <col min="6" max="6" width="8.625" style="1" customWidth="1"/>
    <col min="7" max="16384" width="9.125" style="1" customWidth="1"/>
  </cols>
  <sheetData>
    <row r="1" ht="15">
      <c r="B1" s="2" t="s">
        <v>81</v>
      </c>
    </row>
    <row r="2" spans="1:6" ht="24" customHeight="1">
      <c r="A2" s="3"/>
      <c r="B2" s="4" t="s">
        <v>82</v>
      </c>
      <c r="C2" s="5"/>
      <c r="D2" s="58">
        <v>74</v>
      </c>
      <c r="E2" s="7" t="s">
        <v>2</v>
      </c>
      <c r="F2" s="3"/>
    </row>
    <row r="3" spans="1:6" ht="15">
      <c r="A3" s="3"/>
      <c r="B3" s="8"/>
      <c r="C3" s="3"/>
      <c r="D3" s="3"/>
      <c r="E3" s="3"/>
      <c r="F3" s="3"/>
    </row>
    <row r="4" spans="1:6" ht="28.5" customHeight="1">
      <c r="A4" s="112" t="s">
        <v>77</v>
      </c>
      <c r="B4" s="112"/>
      <c r="C4" s="112"/>
      <c r="D4" s="112"/>
      <c r="E4" s="112"/>
      <c r="F4" s="3"/>
    </row>
    <row r="5" spans="1:6" ht="15">
      <c r="A5" s="4"/>
      <c r="B5" s="4"/>
      <c r="C5" s="4"/>
      <c r="D5" s="4"/>
      <c r="E5" s="4"/>
      <c r="F5" s="3"/>
    </row>
    <row r="6" spans="1:6" ht="85.5">
      <c r="A6" s="9"/>
      <c r="B6" s="10" t="s">
        <v>4</v>
      </c>
      <c r="C6" s="10" t="s">
        <v>5</v>
      </c>
      <c r="D6" s="10" t="s">
        <v>6</v>
      </c>
      <c r="E6" s="10" t="s">
        <v>7</v>
      </c>
      <c r="F6" s="3"/>
    </row>
    <row r="7" spans="1:7" ht="15">
      <c r="A7" s="114" t="s">
        <v>8</v>
      </c>
      <c r="B7" s="115"/>
      <c r="C7" s="116"/>
      <c r="D7" s="11">
        <f>SUM(D8:D9)</f>
        <v>592.1134729252893</v>
      </c>
      <c r="E7" s="11">
        <v>0.6667944514924429</v>
      </c>
      <c r="F7" s="56"/>
      <c r="G7" s="12"/>
    </row>
    <row r="8" spans="1:7" ht="15.75" customHeight="1">
      <c r="A8" s="13">
        <v>1</v>
      </c>
      <c r="B8" s="9" t="s">
        <v>9</v>
      </c>
      <c r="C8" s="14" t="s">
        <v>10</v>
      </c>
      <c r="D8" s="15">
        <f>E8*$D$2*12</f>
        <v>541.7323631521404</v>
      </c>
      <c r="E8" s="25">
        <v>0.6100589675136715</v>
      </c>
      <c r="F8" s="56"/>
      <c r="G8" s="12"/>
    </row>
    <row r="9" spans="1:7" ht="30">
      <c r="A9" s="13">
        <v>2</v>
      </c>
      <c r="B9" s="17" t="s">
        <v>11</v>
      </c>
      <c r="C9" s="17" t="s">
        <v>12</v>
      </c>
      <c r="D9" s="15">
        <f>E9*$D$2*12</f>
        <v>50.38110977314901</v>
      </c>
      <c r="E9" s="25">
        <v>0.0567354839787714</v>
      </c>
      <c r="F9" s="56"/>
      <c r="G9" s="12"/>
    </row>
    <row r="10" spans="1:7" ht="29.25" customHeight="1">
      <c r="A10" s="114" t="s">
        <v>13</v>
      </c>
      <c r="B10" s="117"/>
      <c r="C10" s="118"/>
      <c r="D10" s="18">
        <f>SUM(D11:D11)</f>
        <v>19.24270261349646</v>
      </c>
      <c r="E10" s="18">
        <v>0.02166971015033385</v>
      </c>
      <c r="F10" s="56"/>
      <c r="G10" s="12"/>
    </row>
    <row r="11" spans="1:6" ht="75" customHeight="1">
      <c r="A11" s="13">
        <v>3</v>
      </c>
      <c r="B11" s="17" t="s">
        <v>14</v>
      </c>
      <c r="C11" s="17" t="s">
        <v>15</v>
      </c>
      <c r="D11" s="15">
        <f>E11*12*$D$2</f>
        <v>19.24270261349646</v>
      </c>
      <c r="E11" s="15">
        <v>0.02166971015033385</v>
      </c>
      <c r="F11" s="56"/>
    </row>
    <row r="12" spans="1:9" ht="15">
      <c r="A12" s="111" t="s">
        <v>16</v>
      </c>
      <c r="B12" s="119"/>
      <c r="C12" s="119"/>
      <c r="D12" s="22">
        <f>SUM(D13:D14)</f>
        <v>1378.7050481847873</v>
      </c>
      <c r="E12" s="22">
        <v>1.5525957749828685</v>
      </c>
      <c r="F12" s="56"/>
      <c r="G12" s="23"/>
      <c r="H12" s="23"/>
      <c r="I12" s="24"/>
    </row>
    <row r="13" spans="1:9" ht="75">
      <c r="A13" s="13">
        <v>4</v>
      </c>
      <c r="B13" s="101" t="s">
        <v>57</v>
      </c>
      <c r="C13" s="101" t="s">
        <v>15</v>
      </c>
      <c r="D13" s="15">
        <f>E13*12*$D$2</f>
        <v>153.62824739816827</v>
      </c>
      <c r="E13" s="15">
        <v>0.17300478310604533</v>
      </c>
      <c r="F13" s="56"/>
      <c r="G13" s="23"/>
      <c r="H13" s="23"/>
      <c r="I13" s="24"/>
    </row>
    <row r="14" spans="1:9" ht="90">
      <c r="A14" s="13">
        <v>5</v>
      </c>
      <c r="B14" s="101" t="s">
        <v>18</v>
      </c>
      <c r="C14" s="101" t="s">
        <v>83</v>
      </c>
      <c r="D14" s="15">
        <f>E14*12*$D$2</f>
        <v>1225.076800786619</v>
      </c>
      <c r="E14" s="25">
        <v>1.3795909918768232</v>
      </c>
      <c r="F14" s="56"/>
      <c r="G14" s="27"/>
      <c r="H14" s="27"/>
      <c r="I14" s="27"/>
    </row>
    <row r="15" spans="1:9" ht="15">
      <c r="A15" s="111" t="s">
        <v>20</v>
      </c>
      <c r="B15" s="111"/>
      <c r="C15" s="111"/>
      <c r="D15" s="26">
        <f>SUM(D16)</f>
        <v>104.23229254295502</v>
      </c>
      <c r="E15" s="18">
        <v>0.11737870781864305</v>
      </c>
      <c r="F15" s="56"/>
      <c r="G15" s="27"/>
      <c r="H15" s="27"/>
      <c r="I15" s="27"/>
    </row>
    <row r="16" spans="1:6" ht="15">
      <c r="A16" s="13">
        <v>6</v>
      </c>
      <c r="B16" s="17" t="s">
        <v>21</v>
      </c>
      <c r="C16" s="17" t="s">
        <v>22</v>
      </c>
      <c r="D16" s="15">
        <f>E16*12*$D$2</f>
        <v>104.23229254295502</v>
      </c>
      <c r="E16" s="25">
        <v>0.11737870781864305</v>
      </c>
      <c r="F16" s="56"/>
    </row>
    <row r="17" spans="1:6" ht="15">
      <c r="A17" s="10"/>
      <c r="B17" s="29" t="s">
        <v>23</v>
      </c>
      <c r="C17" s="29"/>
      <c r="D17" s="30">
        <f>D7+D10+D12+D15</f>
        <v>2094.293516266528</v>
      </c>
      <c r="E17" s="11">
        <v>2.358438644444288</v>
      </c>
      <c r="F17" s="56"/>
    </row>
    <row r="18" spans="1:6" ht="8.25" customHeight="1">
      <c r="A18" s="31"/>
      <c r="B18" s="32"/>
      <c r="C18" s="33"/>
      <c r="D18" s="34"/>
      <c r="E18" s="35"/>
      <c r="F18" s="3"/>
    </row>
    <row r="19" spans="1:6" ht="105">
      <c r="A19" s="21" t="s">
        <v>24</v>
      </c>
      <c r="B19" s="21" t="s">
        <v>25</v>
      </c>
      <c r="C19" s="21" t="s">
        <v>26</v>
      </c>
      <c r="D19" s="21" t="s">
        <v>27</v>
      </c>
      <c r="E19" s="21" t="s">
        <v>28</v>
      </c>
      <c r="F19" s="21" t="s">
        <v>29</v>
      </c>
    </row>
    <row r="20" spans="1:6" ht="15">
      <c r="A20" s="21">
        <v>1</v>
      </c>
      <c r="B20" s="9" t="s">
        <v>30</v>
      </c>
      <c r="C20" s="21" t="s">
        <v>69</v>
      </c>
      <c r="D20" s="21">
        <f>E20*12*D2</f>
        <v>1659.9</v>
      </c>
      <c r="E20" s="36">
        <v>1.8692567567567568</v>
      </c>
      <c r="F20" s="37">
        <v>2</v>
      </c>
    </row>
    <row r="21" spans="1:6" ht="15">
      <c r="A21" s="21"/>
      <c r="B21" s="38" t="s">
        <v>32</v>
      </c>
      <c r="C21" s="20"/>
      <c r="D21" s="39">
        <f>SUM(D20:D20)</f>
        <v>1659.9</v>
      </c>
      <c r="E21" s="40">
        <f>SUM(E20:E20)</f>
        <v>1.8692567567567568</v>
      </c>
      <c r="F21" s="41"/>
    </row>
    <row r="22" spans="1:6" ht="15">
      <c r="A22" s="31"/>
      <c r="B22" s="32"/>
      <c r="C22" s="42"/>
      <c r="D22" s="42"/>
      <c r="E22" s="42"/>
      <c r="F22" s="42"/>
    </row>
    <row r="23" spans="1:6" ht="29.25">
      <c r="A23" s="31"/>
      <c r="B23" s="32" t="s">
        <v>33</v>
      </c>
      <c r="C23" s="43">
        <f>D17+D21</f>
        <v>3754.193516266528</v>
      </c>
      <c r="D23" s="43"/>
      <c r="E23" s="43"/>
      <c r="F23" s="42"/>
    </row>
    <row r="24" spans="1:6" ht="15">
      <c r="A24" s="31"/>
      <c r="B24" s="32" t="s">
        <v>34</v>
      </c>
      <c r="C24" s="44">
        <f>E17+E21</f>
        <v>4.227695401201045</v>
      </c>
      <c r="D24" s="42"/>
      <c r="E24" s="42"/>
      <c r="F24" s="42"/>
    </row>
    <row r="25" spans="1:6" ht="12.75" customHeight="1">
      <c r="A25" s="31"/>
      <c r="B25" s="32"/>
      <c r="C25" s="44"/>
      <c r="D25" s="42"/>
      <c r="E25" s="42"/>
      <c r="F25" s="42"/>
    </row>
    <row r="26" spans="1:6" ht="30" customHeight="1">
      <c r="A26" s="112" t="s">
        <v>79</v>
      </c>
      <c r="B26" s="112"/>
      <c r="C26" s="112"/>
      <c r="D26" s="112"/>
      <c r="E26" s="112"/>
      <c r="F26" s="112"/>
    </row>
    <row r="27" spans="1:6" ht="6" customHeight="1">
      <c r="A27" s="4"/>
      <c r="B27" s="4"/>
      <c r="C27" s="4"/>
      <c r="D27" s="3"/>
      <c r="E27" s="3"/>
      <c r="F27" s="3"/>
    </row>
    <row r="28" spans="1:6" ht="85.5">
      <c r="A28" s="9"/>
      <c r="B28" s="10" t="s">
        <v>4</v>
      </c>
      <c r="C28" s="10" t="s">
        <v>5</v>
      </c>
      <c r="D28" s="10" t="s">
        <v>6</v>
      </c>
      <c r="E28" s="10" t="s">
        <v>7</v>
      </c>
      <c r="F28" s="3"/>
    </row>
    <row r="29" spans="1:5" ht="30" customHeight="1">
      <c r="A29" s="113" t="s">
        <v>36</v>
      </c>
      <c r="B29" s="113"/>
      <c r="C29" s="113"/>
      <c r="D29" s="11">
        <f>D30</f>
        <v>9.768</v>
      </c>
      <c r="E29" s="11">
        <v>0.011000000000000001</v>
      </c>
    </row>
    <row r="30" spans="1:5" ht="30">
      <c r="A30" s="13" t="s">
        <v>37</v>
      </c>
      <c r="B30" s="45" t="s">
        <v>38</v>
      </c>
      <c r="C30" s="45" t="s">
        <v>39</v>
      </c>
      <c r="D30" s="15">
        <f>E30*12*$D$2</f>
        <v>9.768</v>
      </c>
      <c r="E30" s="46">
        <v>0.011000000000000001</v>
      </c>
    </row>
    <row r="31" spans="1:5" ht="30" customHeight="1">
      <c r="A31" s="113" t="s">
        <v>40</v>
      </c>
      <c r="B31" s="113"/>
      <c r="C31" s="113"/>
      <c r="D31" s="11">
        <f>D32</f>
        <v>58.608000000000004</v>
      </c>
      <c r="E31" s="11">
        <v>0.066</v>
      </c>
    </row>
    <row r="32" spans="1:5" ht="15">
      <c r="A32" s="13" t="s">
        <v>41</v>
      </c>
      <c r="B32" s="47" t="s">
        <v>42</v>
      </c>
      <c r="C32" s="9" t="s">
        <v>39</v>
      </c>
      <c r="D32" s="15">
        <f>E32*$D$2*12</f>
        <v>58.608000000000004</v>
      </c>
      <c r="E32" s="48">
        <v>0.066</v>
      </c>
    </row>
    <row r="33" spans="1:5" ht="15">
      <c r="A33" s="10"/>
      <c r="B33" s="29" t="s">
        <v>23</v>
      </c>
      <c r="C33" s="29"/>
      <c r="D33" s="30">
        <f>D29+D31</f>
        <v>68.376</v>
      </c>
      <c r="E33" s="11">
        <v>0.077</v>
      </c>
    </row>
    <row r="34" spans="1:6" ht="5.25" customHeight="1">
      <c r="A34" s="3"/>
      <c r="B34" s="3"/>
      <c r="C34" s="3"/>
      <c r="D34" s="3"/>
      <c r="E34" s="3"/>
      <c r="F34" s="3"/>
    </row>
    <row r="35" spans="1:6" ht="4.5" customHeight="1">
      <c r="A35" s="49"/>
      <c r="B35" s="49"/>
      <c r="C35" s="49"/>
      <c r="D35" s="49"/>
      <c r="E35" s="49"/>
      <c r="F35" s="50"/>
    </row>
    <row r="36" spans="1:6" ht="105">
      <c r="A36" s="21" t="s">
        <v>24</v>
      </c>
      <c r="B36" s="21" t="s">
        <v>25</v>
      </c>
      <c r="C36" s="21" t="s">
        <v>26</v>
      </c>
      <c r="D36" s="21" t="s">
        <v>27</v>
      </c>
      <c r="E36" s="21" t="s">
        <v>43</v>
      </c>
      <c r="F36" s="21" t="s">
        <v>29</v>
      </c>
    </row>
    <row r="37" spans="1:6" ht="15">
      <c r="A37" s="21">
        <v>1</v>
      </c>
      <c r="B37" s="9" t="s">
        <v>30</v>
      </c>
      <c r="C37" s="21" t="s">
        <v>69</v>
      </c>
      <c r="D37" s="21">
        <f>E37*12*D2</f>
        <v>1659.9</v>
      </c>
      <c r="E37" s="51">
        <v>1.8692567567567568</v>
      </c>
      <c r="F37" s="37">
        <v>2</v>
      </c>
    </row>
    <row r="38" spans="1:6" ht="15">
      <c r="A38" s="52"/>
      <c r="B38" s="52" t="s">
        <v>32</v>
      </c>
      <c r="C38" s="52"/>
      <c r="D38" s="53">
        <f>SUM(D37:D37)</f>
        <v>1659.9</v>
      </c>
      <c r="E38" s="54">
        <f>SUM(E37:E37)</f>
        <v>1.8692567567567568</v>
      </c>
      <c r="F38" s="52"/>
    </row>
    <row r="41" spans="2:3" ht="43.5">
      <c r="B41" s="32" t="s">
        <v>84</v>
      </c>
      <c r="C41" s="55">
        <f>C23</f>
        <v>3754.193516266528</v>
      </c>
    </row>
  </sheetData>
  <mergeCells count="8">
    <mergeCell ref="A4:E4"/>
    <mergeCell ref="A7:C7"/>
    <mergeCell ref="A10:C10"/>
    <mergeCell ref="A12:C12"/>
    <mergeCell ref="A15:C15"/>
    <mergeCell ref="A26:F26"/>
    <mergeCell ref="A29:C29"/>
    <mergeCell ref="A31:C31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41"/>
  <sheetViews>
    <sheetView zoomScale="75" zoomScaleNormal="75" workbookViewId="0" topLeftCell="A31">
      <selection activeCell="D20" sqref="D20"/>
    </sheetView>
  </sheetViews>
  <sheetFormatPr defaultColWidth="9.00390625" defaultRowHeight="12.75"/>
  <cols>
    <col min="1" max="1" width="3.375" style="1" customWidth="1"/>
    <col min="2" max="2" width="40.875" style="1" customWidth="1"/>
    <col min="3" max="3" width="17.375" style="1" customWidth="1"/>
    <col min="4" max="4" width="11.25390625" style="1" customWidth="1"/>
    <col min="5" max="5" width="12.125" style="1" customWidth="1"/>
    <col min="6" max="6" width="8.625" style="1" customWidth="1"/>
    <col min="7" max="16384" width="9.125" style="1" customWidth="1"/>
  </cols>
  <sheetData>
    <row r="1" ht="15">
      <c r="B1" s="2" t="s">
        <v>85</v>
      </c>
    </row>
    <row r="2" spans="1:6" ht="24" customHeight="1">
      <c r="A2" s="3"/>
      <c r="B2" s="4" t="s">
        <v>86</v>
      </c>
      <c r="C2" s="5"/>
      <c r="D2" s="58">
        <v>82</v>
      </c>
      <c r="E2" s="7" t="s">
        <v>2</v>
      </c>
      <c r="F2" s="3"/>
    </row>
    <row r="3" spans="1:6" ht="15">
      <c r="A3" s="3"/>
      <c r="B3" s="8"/>
      <c r="C3" s="3"/>
      <c r="D3" s="3"/>
      <c r="E3" s="3"/>
      <c r="F3" s="3"/>
    </row>
    <row r="4" spans="1:6" ht="28.5" customHeight="1">
      <c r="A4" s="112" t="s">
        <v>77</v>
      </c>
      <c r="B4" s="112"/>
      <c r="C4" s="112"/>
      <c r="D4" s="112"/>
      <c r="E4" s="112"/>
      <c r="F4" s="3"/>
    </row>
    <row r="5" spans="1:6" ht="15">
      <c r="A5" s="4"/>
      <c r="B5" s="4"/>
      <c r="C5" s="4"/>
      <c r="D5" s="4"/>
      <c r="E5" s="4"/>
      <c r="F5" s="3"/>
    </row>
    <row r="6" spans="1:6" ht="85.5">
      <c r="A6" s="9"/>
      <c r="B6" s="10" t="s">
        <v>4</v>
      </c>
      <c r="C6" s="10" t="s">
        <v>5</v>
      </c>
      <c r="D6" s="10" t="s">
        <v>6</v>
      </c>
      <c r="E6" s="10" t="s">
        <v>7</v>
      </c>
      <c r="F6" s="3"/>
    </row>
    <row r="7" spans="1:7" ht="15">
      <c r="A7" s="114" t="s">
        <v>8</v>
      </c>
      <c r="B7" s="115"/>
      <c r="C7" s="116"/>
      <c r="D7" s="11">
        <f>SUM(D8:D9)</f>
        <v>592.1134729252893</v>
      </c>
      <c r="E7" s="11">
        <v>0.601741334273668</v>
      </c>
      <c r="F7" s="56"/>
      <c r="G7" s="12"/>
    </row>
    <row r="8" spans="1:7" ht="15.75" customHeight="1">
      <c r="A8" s="13">
        <v>1</v>
      </c>
      <c r="B8" s="9" t="s">
        <v>9</v>
      </c>
      <c r="C8" s="14" t="s">
        <v>10</v>
      </c>
      <c r="D8" s="15">
        <f>E8*$D$2*12</f>
        <v>541.7323631521402</v>
      </c>
      <c r="E8" s="25">
        <v>0.5505410194635572</v>
      </c>
      <c r="F8" s="56"/>
      <c r="G8" s="12"/>
    </row>
    <row r="9" spans="1:7" ht="30">
      <c r="A9" s="13">
        <v>2</v>
      </c>
      <c r="B9" s="17" t="s">
        <v>11</v>
      </c>
      <c r="C9" s="17" t="s">
        <v>12</v>
      </c>
      <c r="D9" s="15">
        <f>E9*$D$2*12</f>
        <v>50.38110977314906</v>
      </c>
      <c r="E9" s="25">
        <v>0.05120031481011084</v>
      </c>
      <c r="F9" s="56"/>
      <c r="G9" s="12"/>
    </row>
    <row r="10" spans="1:7" ht="29.25" customHeight="1">
      <c r="A10" s="114" t="s">
        <v>13</v>
      </c>
      <c r="B10" s="117"/>
      <c r="C10" s="118"/>
      <c r="D10" s="18">
        <f>SUM(D11:D11)</f>
        <v>19.242702613496494</v>
      </c>
      <c r="E10" s="18">
        <v>0.019555592086886682</v>
      </c>
      <c r="F10" s="56"/>
      <c r="G10" s="12"/>
    </row>
    <row r="11" spans="1:6" ht="75" customHeight="1">
      <c r="A11" s="13">
        <v>3</v>
      </c>
      <c r="B11" s="17" t="s">
        <v>14</v>
      </c>
      <c r="C11" s="17" t="s">
        <v>15</v>
      </c>
      <c r="D11" s="15">
        <f>E11*12*$D$2</f>
        <v>19.242702613496494</v>
      </c>
      <c r="E11" s="15">
        <v>0.019555592086886682</v>
      </c>
      <c r="F11" s="56"/>
    </row>
    <row r="12" spans="1:9" ht="15">
      <c r="A12" s="111" t="s">
        <v>16</v>
      </c>
      <c r="B12" s="119"/>
      <c r="C12" s="119"/>
      <c r="D12" s="22">
        <f>SUM(D13:D14)</f>
        <v>1498.6678960842669</v>
      </c>
      <c r="E12" s="22">
        <v>1.5230364797604334</v>
      </c>
      <c r="F12" s="56"/>
      <c r="G12" s="23"/>
      <c r="H12" s="23"/>
      <c r="I12" s="24"/>
    </row>
    <row r="13" spans="1:9" ht="75">
      <c r="A13" s="13">
        <v>4</v>
      </c>
      <c r="B13" s="101" t="s">
        <v>57</v>
      </c>
      <c r="C13" s="101" t="s">
        <v>15</v>
      </c>
      <c r="D13" s="15">
        <f>E13*12*$D$2</f>
        <v>170.23670657634864</v>
      </c>
      <c r="E13" s="15">
        <v>0.17300478310604533</v>
      </c>
      <c r="F13" s="56"/>
      <c r="G13" s="23"/>
      <c r="H13" s="23"/>
      <c r="I13" s="24"/>
    </row>
    <row r="14" spans="1:9" ht="90">
      <c r="A14" s="13">
        <v>5</v>
      </c>
      <c r="B14" s="101" t="s">
        <v>18</v>
      </c>
      <c r="C14" s="101" t="s">
        <v>83</v>
      </c>
      <c r="D14" s="15">
        <f>E14*12*$D$2</f>
        <v>1328.4311895079181</v>
      </c>
      <c r="E14" s="25">
        <v>1.3500316966543882</v>
      </c>
      <c r="F14" s="56"/>
      <c r="G14" s="27"/>
      <c r="H14" s="27"/>
      <c r="I14" s="27"/>
    </row>
    <row r="15" spans="1:9" ht="15">
      <c r="A15" s="111" t="s">
        <v>20</v>
      </c>
      <c r="B15" s="111"/>
      <c r="C15" s="111"/>
      <c r="D15" s="26">
        <f>SUM(D16)</f>
        <v>104.51383779602959</v>
      </c>
      <c r="E15" s="18">
        <v>0.10721324979271336</v>
      </c>
      <c r="F15" s="56"/>
      <c r="G15" s="27"/>
      <c r="H15" s="27"/>
      <c r="I15" s="27"/>
    </row>
    <row r="16" spans="1:6" ht="15">
      <c r="A16" s="13">
        <v>6</v>
      </c>
      <c r="B16" s="17" t="s">
        <v>21</v>
      </c>
      <c r="C16" s="17" t="s">
        <v>22</v>
      </c>
      <c r="D16" s="15">
        <f>E16*12*$D$2</f>
        <v>104.51383779602959</v>
      </c>
      <c r="E16" s="25">
        <v>0.106213249792713</v>
      </c>
      <c r="F16" s="56"/>
    </row>
    <row r="17" spans="1:6" ht="15">
      <c r="A17" s="10"/>
      <c r="B17" s="29" t="s">
        <v>23</v>
      </c>
      <c r="C17" s="29"/>
      <c r="D17" s="30">
        <f>D7+D10+D12+D15</f>
        <v>2214.5379094190826</v>
      </c>
      <c r="E17" s="11">
        <v>2.251546655913702</v>
      </c>
      <c r="F17" s="56"/>
    </row>
    <row r="18" spans="1:6" ht="8.25" customHeight="1">
      <c r="A18" s="31"/>
      <c r="B18" s="32"/>
      <c r="C18" s="33"/>
      <c r="D18" s="34"/>
      <c r="E18" s="35"/>
      <c r="F18" s="3"/>
    </row>
    <row r="19" spans="1:6" ht="105">
      <c r="A19" s="21" t="s">
        <v>24</v>
      </c>
      <c r="B19" s="21" t="s">
        <v>25</v>
      </c>
      <c r="C19" s="21" t="s">
        <v>26</v>
      </c>
      <c r="D19" s="21" t="s">
        <v>27</v>
      </c>
      <c r="E19" s="21" t="s">
        <v>28</v>
      </c>
      <c r="F19" s="21" t="s">
        <v>29</v>
      </c>
    </row>
    <row r="20" spans="1:6" ht="15">
      <c r="A20" s="21">
        <v>1</v>
      </c>
      <c r="B20" s="9" t="s">
        <v>30</v>
      </c>
      <c r="C20" s="21" t="s">
        <v>59</v>
      </c>
      <c r="D20" s="102">
        <f>E20*12*D2</f>
        <v>1937.337200000001</v>
      </c>
      <c r="E20" s="36">
        <v>1.96883861788618</v>
      </c>
      <c r="F20" s="37">
        <v>2</v>
      </c>
    </row>
    <row r="21" spans="1:6" ht="15">
      <c r="A21" s="21"/>
      <c r="B21" s="38" t="s">
        <v>32</v>
      </c>
      <c r="C21" s="20"/>
      <c r="D21" s="39">
        <f>SUM(D20:D20)</f>
        <v>1937.337200000001</v>
      </c>
      <c r="E21" s="40">
        <f>SUM(E20:E20)</f>
        <v>1.96883861788618</v>
      </c>
      <c r="F21" s="41"/>
    </row>
    <row r="22" spans="1:6" ht="15">
      <c r="A22" s="31"/>
      <c r="B22" s="32"/>
      <c r="C22" s="42"/>
      <c r="D22" s="42"/>
      <c r="E22" s="42"/>
      <c r="F22" s="42"/>
    </row>
    <row r="23" spans="1:6" ht="29.25">
      <c r="A23" s="31"/>
      <c r="B23" s="32" t="s">
        <v>33</v>
      </c>
      <c r="C23" s="43">
        <f>D17+D21</f>
        <v>4151.875109419084</v>
      </c>
      <c r="D23" s="43"/>
      <c r="E23" s="43"/>
      <c r="F23" s="42"/>
    </row>
    <row r="24" spans="1:6" ht="15">
      <c r="A24" s="31"/>
      <c r="B24" s="32" t="s">
        <v>34</v>
      </c>
      <c r="C24" s="44">
        <f>E17+E21</f>
        <v>4.220385273799882</v>
      </c>
      <c r="D24" s="42"/>
      <c r="E24" s="42"/>
      <c r="F24" s="42"/>
    </row>
    <row r="25" spans="1:6" ht="27" customHeight="1">
      <c r="A25" s="31"/>
      <c r="B25" s="32"/>
      <c r="C25" s="44"/>
      <c r="D25" s="42"/>
      <c r="E25" s="42"/>
      <c r="F25" s="42"/>
    </row>
    <row r="26" spans="1:6" ht="30" customHeight="1">
      <c r="A26" s="112" t="s">
        <v>79</v>
      </c>
      <c r="B26" s="112"/>
      <c r="C26" s="112"/>
      <c r="D26" s="112"/>
      <c r="E26" s="112"/>
      <c r="F26" s="112"/>
    </row>
    <row r="27" spans="1:6" ht="6" customHeight="1">
      <c r="A27" s="4"/>
      <c r="B27" s="4"/>
      <c r="C27" s="4"/>
      <c r="D27" s="3"/>
      <c r="E27" s="3"/>
      <c r="F27" s="3"/>
    </row>
    <row r="28" spans="1:6" ht="85.5">
      <c r="A28" s="9"/>
      <c r="B28" s="10" t="s">
        <v>4</v>
      </c>
      <c r="C28" s="10" t="s">
        <v>5</v>
      </c>
      <c r="D28" s="10" t="s">
        <v>6</v>
      </c>
      <c r="E28" s="10" t="s">
        <v>7</v>
      </c>
      <c r="F28" s="3"/>
    </row>
    <row r="29" spans="1:5" ht="30" customHeight="1">
      <c r="A29" s="113" t="s">
        <v>36</v>
      </c>
      <c r="B29" s="113"/>
      <c r="C29" s="113"/>
      <c r="D29" s="11">
        <f>D30</f>
        <v>10.824</v>
      </c>
      <c r="E29" s="11">
        <v>0.011000000000000001</v>
      </c>
    </row>
    <row r="30" spans="1:5" ht="30">
      <c r="A30" s="13" t="s">
        <v>37</v>
      </c>
      <c r="B30" s="45" t="s">
        <v>38</v>
      </c>
      <c r="C30" s="45" t="s">
        <v>39</v>
      </c>
      <c r="D30" s="15">
        <f>E30*12*$D$2</f>
        <v>10.824</v>
      </c>
      <c r="E30" s="46">
        <v>0.011000000000000001</v>
      </c>
    </row>
    <row r="31" spans="1:5" ht="30" customHeight="1">
      <c r="A31" s="113" t="s">
        <v>40</v>
      </c>
      <c r="B31" s="113"/>
      <c r="C31" s="113"/>
      <c r="D31" s="11">
        <f>D32</f>
        <v>64.944</v>
      </c>
      <c r="E31" s="11">
        <v>0.066</v>
      </c>
    </row>
    <row r="32" spans="1:5" ht="15">
      <c r="A32" s="13" t="s">
        <v>41</v>
      </c>
      <c r="B32" s="47" t="s">
        <v>42</v>
      </c>
      <c r="C32" s="9" t="s">
        <v>39</v>
      </c>
      <c r="D32" s="15">
        <f>E32*$D$2*12</f>
        <v>64.944</v>
      </c>
      <c r="E32" s="48">
        <v>0.066</v>
      </c>
    </row>
    <row r="33" spans="1:5" ht="15">
      <c r="A33" s="10"/>
      <c r="B33" s="29" t="s">
        <v>23</v>
      </c>
      <c r="C33" s="29"/>
      <c r="D33" s="30">
        <f>D29+D31</f>
        <v>75.768</v>
      </c>
      <c r="E33" s="11">
        <v>0.077</v>
      </c>
    </row>
    <row r="34" spans="1:6" ht="5.25" customHeight="1">
      <c r="A34" s="3"/>
      <c r="B34" s="3"/>
      <c r="C34" s="3"/>
      <c r="D34" s="3"/>
      <c r="E34" s="3"/>
      <c r="F34" s="3"/>
    </row>
    <row r="35" spans="1:6" ht="4.5" customHeight="1">
      <c r="A35" s="49"/>
      <c r="B35" s="49"/>
      <c r="C35" s="49"/>
      <c r="D35" s="49"/>
      <c r="E35" s="49"/>
      <c r="F35" s="50"/>
    </row>
    <row r="36" spans="1:6" ht="105">
      <c r="A36" s="21" t="s">
        <v>24</v>
      </c>
      <c r="B36" s="21" t="s">
        <v>25</v>
      </c>
      <c r="C36" s="21" t="s">
        <v>26</v>
      </c>
      <c r="D36" s="21" t="s">
        <v>27</v>
      </c>
      <c r="E36" s="21" t="s">
        <v>43</v>
      </c>
      <c r="F36" s="21" t="s">
        <v>29</v>
      </c>
    </row>
    <row r="37" spans="1:6" ht="15">
      <c r="A37" s="21">
        <v>1</v>
      </c>
      <c r="B37" s="9" t="s">
        <v>30</v>
      </c>
      <c r="C37" s="21" t="s">
        <v>59</v>
      </c>
      <c r="D37" s="21">
        <f>E37*12*D2</f>
        <v>1936.5500000000004</v>
      </c>
      <c r="E37" s="51">
        <v>1.9680386178861793</v>
      </c>
      <c r="F37" s="37">
        <v>2</v>
      </c>
    </row>
    <row r="38" spans="1:6" ht="15">
      <c r="A38" s="52"/>
      <c r="B38" s="52" t="s">
        <v>32</v>
      </c>
      <c r="C38" s="52"/>
      <c r="D38" s="53">
        <f>SUM(D37:D37)</f>
        <v>1936.5500000000004</v>
      </c>
      <c r="E38" s="54">
        <f>SUM(E37:E37)</f>
        <v>1.9680386178861793</v>
      </c>
      <c r="F38" s="52"/>
    </row>
    <row r="41" spans="2:3" ht="43.5">
      <c r="B41" s="32" t="s">
        <v>87</v>
      </c>
      <c r="C41" s="55">
        <f>C23</f>
        <v>4151.875109419084</v>
      </c>
    </row>
  </sheetData>
  <mergeCells count="8">
    <mergeCell ref="A4:E4"/>
    <mergeCell ref="A7:C7"/>
    <mergeCell ref="A10:C10"/>
    <mergeCell ref="A12:C12"/>
    <mergeCell ref="A15:C15"/>
    <mergeCell ref="A26:F26"/>
    <mergeCell ref="A29:C29"/>
    <mergeCell ref="A31:C31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Самышкина</dc:creator>
  <cp:keywords/>
  <dc:description/>
  <cp:lastModifiedBy>Самышкина</cp:lastModifiedBy>
  <cp:lastPrinted>2008-12-22T08:12:44Z</cp:lastPrinted>
  <dcterms:created xsi:type="dcterms:W3CDTF">2008-12-16T11:15:30Z</dcterms:created>
  <dcterms:modified xsi:type="dcterms:W3CDTF">2008-12-22T08:16:28Z</dcterms:modified>
  <cp:category/>
  <cp:version/>
  <cp:contentType/>
  <cp:contentStatus/>
</cp:coreProperties>
</file>