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5" activeTab="12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</sheets>
  <definedNames/>
  <calcPr fullCalcOnLoad="1"/>
</workbook>
</file>

<file path=xl/sharedStrings.xml><?xml version="1.0" encoding="utf-8"?>
<sst xmlns="http://schemas.openxmlformats.org/spreadsheetml/2006/main" count="1698" uniqueCount="183">
  <si>
    <t>кв.м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</si>
  <si>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</si>
  <si>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</si>
  <si>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</si>
  <si>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</si>
  <si>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</si>
  <si>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</si>
  <si>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</si>
  <si>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</si>
  <si>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Укрепление водосточных труб, колен и воронок</t>
  </si>
  <si>
    <t>1 раз в год</t>
  </si>
  <si>
    <t>Консервация системы центрального отопления, ремонт просевшей отмостки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</si>
  <si>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</si>
  <si>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III.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</si>
  <si>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</si>
  <si>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 xml:space="preserve">Аварийное обслуживание </t>
  </si>
  <si>
    <t>Постоянно на системах водоснабжения, теплоснабжения, канализации, энергоснабжения, газоснабжения</t>
  </si>
  <si>
    <t>IV. Устранение аварии и выполнение заявок населения</t>
  </si>
  <si>
    <t>Выполнение заявок населения</t>
  </si>
  <si>
    <t>Постоянно</t>
  </si>
  <si>
    <t>V. Прочие услуги</t>
  </si>
  <si>
    <t xml:space="preserve">Постоянно 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</si>
  <si>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</si>
  <si>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</si>
  <si>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</si>
  <si>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</si>
  <si>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</si>
  <si>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Гарантийный срок  на выполненные работы, лет</t>
  </si>
  <si>
    <t>Ремонт кровли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</si>
  <si>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</si>
  <si>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</si>
  <si>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</si>
  <si>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Очистка и помывка фасадов здания от объявлений, плакатов</t>
  </si>
  <si>
    <t xml:space="preserve">2 раза в год </t>
  </si>
  <si>
    <t>I. Услуги вывоза бытовых отходов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</si>
  <si>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</si>
  <si>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Вывоз нечистот из дворовых туалетов</t>
  </si>
  <si>
    <t>2 раза в год</t>
  </si>
  <si>
    <t>Ликвидация наледи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</si>
  <si>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теплоснабжения</t>
  </si>
  <si>
    <t>Постоянно на системах теплоснабжения, энергоснабжения, газоснабжения</t>
  </si>
  <si>
    <t>Лот 2</t>
  </si>
  <si>
    <t>Подметание земельного участка в летний период</t>
  </si>
  <si>
    <t>2 раза в неделю</t>
  </si>
  <si>
    <t>Уборка мусора с газона</t>
  </si>
  <si>
    <t>Уборка мусора на контейнерных площадках</t>
  </si>
  <si>
    <t>5 раз в неделю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</si>
  <si>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</si>
  <si>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</si>
  <si>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</si>
  <si>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 3 часа во время снегопада</t>
  </si>
  <si>
    <t>5 раз в год</t>
  </si>
  <si>
    <t>Обрезка деревьев и кустарников</t>
  </si>
  <si>
    <t>II. Услуги вывоза бытовых отходов</t>
  </si>
  <si>
    <t>IV. Проведение технических осмотров и мелкий ремонт</t>
  </si>
  <si>
    <t>V. Устранение аварии и выполнение заявок населения</t>
  </si>
  <si>
    <t>VI. Прочие услуги</t>
  </si>
  <si>
    <t>Вывоз смета</t>
  </si>
  <si>
    <t>Осуществление сохранности и поддержка в исправном состоянии абонентских почтовых шкафов и почтовых абонентских ящиков</t>
  </si>
  <si>
    <t>Очистка и текущий ремонт детских и спортивных площадок, элементов благоустройства</t>
  </si>
  <si>
    <t xml:space="preserve">1 раз в год </t>
  </si>
  <si>
    <t>5 раз в неделю дополнительно</t>
  </si>
  <si>
    <t>2 раза в год дополнительно</t>
  </si>
  <si>
    <t>Стоимость работ,                        1 кв.м в месяц, руб.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</si>
  <si>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</si>
  <si>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канализации, энергоснабжения, газоснабжения</t>
  </si>
  <si>
    <t>1-й Увекский пр-д, д. 51 лит. АА1</t>
  </si>
  <si>
    <t>Обязательные работы и услуги по содержанию и ремонту комплекса имущества в муниципальном жилом доме, являющегося объектом конкурса</t>
  </si>
  <si>
    <t>II. Подготовка муниципального жилого дома к сезонной эксплуатации</t>
  </si>
  <si>
    <t>Ремонт цоколя</t>
  </si>
  <si>
    <t>11 кв.м</t>
  </si>
  <si>
    <t>Дополнительные работы и услуги по содержанию и ремонту комплекса имущества    в муниципальном жилом доме, являющегося объектом конкурса</t>
  </si>
  <si>
    <t xml:space="preserve">I. Санитарные работы по содержанию помещений  </t>
  </si>
  <si>
    <t>II. Уборка земельного участка входящего в состав комплекса имущества муниципального жилого дома</t>
  </si>
  <si>
    <t>22 кв.м</t>
  </si>
  <si>
    <t>Ремонт отмостки</t>
  </si>
  <si>
    <t>27 кв.м</t>
  </si>
  <si>
    <t>Ремонт дверей, в т.ч. дверных коробок</t>
  </si>
  <si>
    <t>1 кор.</t>
  </si>
  <si>
    <t>Лот 4</t>
  </si>
  <si>
    <t>Размер платы за содержание и ремонт жилого помещения по лоту № 4 в год (руб.)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</si>
  <si>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</si>
  <si>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Полив газонов       </t>
  </si>
  <si>
    <t>Выкашивание газонов</t>
  </si>
  <si>
    <t>Стоимость работ,                            1 кв.м в месяц, руб.</t>
  </si>
  <si>
    <t>2-й пр-д Азина, д. 13</t>
  </si>
  <si>
    <t>I. Уборка земельного участка, входящего в состав комплекса имущества муниципального жилого дома</t>
  </si>
  <si>
    <t>III. Подготовка муниципального жилого дома к сезонной эксплуатации</t>
  </si>
  <si>
    <t xml:space="preserve">Замена разбитых стекол окон и дверей в помещениях  </t>
  </si>
  <si>
    <t>29 кв.м</t>
  </si>
  <si>
    <t>Дополнительные работы и услуги по содержанию и ремонту комплекса имущества в муниципальном жилом доме, являющегося объектом конкурса</t>
  </si>
  <si>
    <t>Лот 8</t>
  </si>
  <si>
    <t>3-й Артельный пр-д, д. 5</t>
  </si>
  <si>
    <t>13,5 кв.м</t>
  </si>
  <si>
    <t>2-й Нефтяной пр-д, д. 45</t>
  </si>
  <si>
    <t>Дератизация, дезинсекция</t>
  </si>
  <si>
    <t>6 кв.м</t>
  </si>
  <si>
    <t>3-й Нефтяной пр-д, д. 70</t>
  </si>
  <si>
    <t>21 кв.м</t>
  </si>
  <si>
    <t>3-й Нефтяной пр-д, д. 5</t>
  </si>
  <si>
    <t>Постоянно на системах энергоснабжения</t>
  </si>
  <si>
    <t>4 кв.м</t>
  </si>
  <si>
    <t>5 кв.м</t>
  </si>
  <si>
    <t>14 кв.м</t>
  </si>
  <si>
    <t>Ремонт дверей, в т.ч. дверных полотен</t>
  </si>
  <si>
    <t>1 пол.</t>
  </si>
  <si>
    <t>Размер платы за содержание и ремонт жилого помещения по лоту № 2 в год (руб.)</t>
  </si>
  <si>
    <t>Лот 9</t>
  </si>
  <si>
    <t>Размер платы за содержание и ремонт жилого помещения по лоту № 9 в год (руб.)</t>
  </si>
  <si>
    <t>Размер платы за содержание и ремонт жилого помещения по лоту № 8 в год (руб.)</t>
  </si>
  <si>
    <t>Лот 1</t>
  </si>
  <si>
    <t>ул. Огородная, д. 2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</si>
  <si>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</si>
  <si>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>Постоянно на системах водоснабжения, энергоснабжения, газоснабжения</t>
  </si>
  <si>
    <t>3 кв.м</t>
  </si>
  <si>
    <t>I. Санитарные работы по содержанию помещений</t>
  </si>
  <si>
    <t>II. Уборка земельного участка входящего в состав комлекса имущества муниципального жилого дома</t>
  </si>
  <si>
    <t>Размер платы за содержание и ремонт жилого помещения по лоту № 1 в год (руб.)</t>
  </si>
  <si>
    <t>Лот 3</t>
  </si>
  <si>
    <t>ул. им. Чернышевского Н.Г., д. 7</t>
  </si>
  <si>
    <t>3,2 кв.м</t>
  </si>
  <si>
    <t>Размер платы за содержание и ремонт жилого помещения по лоту № 3 в год (руб.)</t>
  </si>
  <si>
    <t>Лот 5</t>
  </si>
  <si>
    <t>пос. Воробьёвка, д. 10</t>
  </si>
  <si>
    <t>Постоянно на системах энергоснабжения, газоснабжения</t>
  </si>
  <si>
    <t>1,7 кв.м</t>
  </si>
  <si>
    <t>пос. Воробьёвка, д. 12</t>
  </si>
  <si>
    <t>2,3 кв.м</t>
  </si>
  <si>
    <t>пос. Воробьёвка, д. 14</t>
  </si>
  <si>
    <t>пос. Воробьёвка, д. 30</t>
  </si>
  <si>
    <t>1,4 кв.м</t>
  </si>
  <si>
    <t>пос. Воробьёвка, д. 17</t>
  </si>
  <si>
    <t>6,3 кв.м</t>
  </si>
  <si>
    <t>Ремонт входных ступеней, в т.ч. крылец</t>
  </si>
  <si>
    <t>1 шт.</t>
  </si>
  <si>
    <t>Размер платы за содержание и ремонт жилого помещения по лоту № 5 в год (руб.)</t>
  </si>
  <si>
    <t>Лот 6</t>
  </si>
  <si>
    <t>ул. Ясельная, д. 19</t>
  </si>
  <si>
    <t>Размер платы за содержание и ремонт жилого помещения по лоту № 6 в год (руб.)</t>
  </si>
  <si>
    <t>Лот 7</t>
  </si>
  <si>
    <t>ул. Штейнберга 50, д. 10</t>
  </si>
  <si>
    <t>ул. Штейнберга 50, д. 12</t>
  </si>
  <si>
    <t>4,2 кв.м</t>
  </si>
  <si>
    <t>ул. Штейнберга 50, д. 13</t>
  </si>
  <si>
    <t>9,4 кв.м</t>
  </si>
  <si>
    <t>ул. Штейнберга 50, д. 14</t>
  </si>
  <si>
    <t>2,4 кв.м</t>
  </si>
  <si>
    <t>ул. Штейнберга 50, д. 3</t>
  </si>
  <si>
    <t>3,5 кв.м</t>
  </si>
  <si>
    <t>ул. Штейнберга 50, д. 8</t>
  </si>
  <si>
    <t>3,9 кв.м</t>
  </si>
  <si>
    <t>ул. Штейнберга 50, д. 34</t>
  </si>
  <si>
    <t>Ремонт просевшей отмостки</t>
  </si>
  <si>
    <t>8,8 кв.м</t>
  </si>
  <si>
    <t>Размер платы за содержание и ремонт жилого помещения по лоту № 7 в год (руб.)</t>
  </si>
  <si>
    <t>Лот 10</t>
  </si>
  <si>
    <t>4-й Увекский тупик, д. 3</t>
  </si>
  <si>
    <t>2,2 кв.м</t>
  </si>
  <si>
    <t>2,8 кв.м</t>
  </si>
  <si>
    <t>Ремонт, замена внутридомовых эл.сетей</t>
  </si>
  <si>
    <t>2 п.м</t>
  </si>
  <si>
    <t>Ремонт внутридомовых сетей ХВС, в т.ч. смена труб d 40 мм</t>
  </si>
  <si>
    <t>5 п.м</t>
  </si>
  <si>
    <t>Размер платы за содержание и ремонт жилого помещения по лоту № 10 в год (руб.)</t>
  </si>
  <si>
    <t>Лот 11</t>
  </si>
  <si>
    <t>ул. Станкостроительная, д. 8</t>
  </si>
  <si>
    <t>3 п.м</t>
  </si>
  <si>
    <t>16 кв.м</t>
  </si>
  <si>
    <t>ул. Станкостроительная, дом 22</t>
  </si>
  <si>
    <t>7,5 кв.м</t>
  </si>
  <si>
    <t>22,5 кв.м</t>
  </si>
  <si>
    <t>25 кв.м</t>
  </si>
  <si>
    <t>Размер платы за содержание и ремонт жилого помещения по лоту № 11 в год (руб.)</t>
  </si>
  <si>
    <t>Лот 12</t>
  </si>
  <si>
    <t>ул. им. Маркина Н.Г., д. 14 литер Б</t>
  </si>
  <si>
    <t>1,8 кв.м</t>
  </si>
  <si>
    <t>7,2 кв.м</t>
  </si>
  <si>
    <t>Размер платы за содержание и ремонт жилого помещения по лоту № 12 в год (руб.)</t>
  </si>
  <si>
    <t>Лот 13</t>
  </si>
  <si>
    <t>ул. Увекская, д. 53</t>
  </si>
  <si>
    <t>Ремонт, замена внуртидомовых эл.сетей</t>
  </si>
  <si>
    <t>8,7 кв.м</t>
  </si>
  <si>
    <t>Размер платы за содержание и ремонт жилого помещения по лоту № 13 в год (руб.)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</si>
</sst>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165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3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="75" zoomScaleNormal="75" workbookViewId="0" topLeftCell="A37">
      <selection activeCell="B35" sqref="B35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98" t="s">
        <v>110</v>
      </c>
      <c r="B1" s="98"/>
      <c r="C1" s="98"/>
      <c r="D1" s="98"/>
      <c r="E1" s="98"/>
      <c r="F1" s="2"/>
    </row>
    <row r="2" spans="1:6" ht="29.25" customHeight="1">
      <c r="A2" s="2"/>
      <c r="B2" s="1" t="s">
        <v>111</v>
      </c>
      <c r="C2" s="4"/>
      <c r="D2" s="57">
        <v>51.5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7" ht="15">
      <c r="A7" s="99" t="s">
        <v>34</v>
      </c>
      <c r="B7" s="100"/>
      <c r="C7" s="101"/>
      <c r="D7" s="10">
        <f>SUM(D8:D9)</f>
        <v>888.1702093879342</v>
      </c>
      <c r="E7" s="10">
        <v>1.4371686236050716</v>
      </c>
      <c r="F7" s="51"/>
      <c r="G7" s="52"/>
    </row>
    <row r="8" spans="1:7" ht="15.75" customHeight="1">
      <c r="A8" s="11">
        <v>1</v>
      </c>
      <c r="B8" s="8" t="s">
        <v>5</v>
      </c>
      <c r="C8" s="12" t="s">
        <v>6</v>
      </c>
      <c r="D8" s="13">
        <f>E8*$D$2*12</f>
        <v>812.5985447282105</v>
      </c>
      <c r="E8" s="14">
        <v>1.314884376582865</v>
      </c>
      <c r="F8" s="51"/>
      <c r="G8" s="52"/>
    </row>
    <row r="9" spans="1:7" ht="30">
      <c r="A9" s="11">
        <v>2</v>
      </c>
      <c r="B9" s="15" t="s">
        <v>7</v>
      </c>
      <c r="C9" s="15" t="s">
        <v>8</v>
      </c>
      <c r="D9" s="13">
        <f>E9*$D$2*12</f>
        <v>75.57166465972362</v>
      </c>
      <c r="E9" s="13">
        <v>0.12228424702220651</v>
      </c>
      <c r="F9" s="51"/>
      <c r="G9" s="52"/>
    </row>
    <row r="10" spans="1:7" ht="30.75" customHeight="1">
      <c r="A10" s="99" t="s">
        <v>68</v>
      </c>
      <c r="B10" s="102"/>
      <c r="C10" s="103"/>
      <c r="D10" s="16">
        <f>SUM(D11:D11)</f>
        <v>45.40944659607289</v>
      </c>
      <c r="E10" s="16">
        <v>0.07347806892568429</v>
      </c>
      <c r="F10" s="51"/>
      <c r="G10" s="52"/>
    </row>
    <row r="11" spans="1:6" ht="60">
      <c r="A11" s="11">
        <v>3</v>
      </c>
      <c r="B11" s="15" t="s">
        <v>35</v>
      </c>
      <c r="C11" s="15" t="s">
        <v>10</v>
      </c>
      <c r="D11" s="13">
        <f>E11*12*$D$2</f>
        <v>45.40944659607289</v>
      </c>
      <c r="E11" s="13">
        <v>0.07347806892568429</v>
      </c>
      <c r="F11" s="51"/>
    </row>
    <row r="12" spans="1:6" ht="15">
      <c r="A12" s="105" t="s">
        <v>13</v>
      </c>
      <c r="B12" s="106"/>
      <c r="C12" s="106"/>
      <c r="D12" s="19">
        <f>SUM(D13:D14)</f>
        <v>871.1353998273387</v>
      </c>
      <c r="E12" s="19">
        <v>1.4096042068403538</v>
      </c>
      <c r="F12" s="51"/>
    </row>
    <row r="13" spans="1:6" ht="60">
      <c r="A13" s="11">
        <v>4</v>
      </c>
      <c r="B13" s="15" t="s">
        <v>112</v>
      </c>
      <c r="C13" s="15" t="s">
        <v>10</v>
      </c>
      <c r="D13" s="13">
        <f>E13*12*$D$2</f>
        <v>196.56923693840469</v>
      </c>
      <c r="E13" s="13">
        <v>0.3180731989294574</v>
      </c>
      <c r="F13" s="51"/>
    </row>
    <row r="14" spans="1:6" ht="75">
      <c r="A14" s="11">
        <v>5</v>
      </c>
      <c r="B14" s="15" t="s">
        <v>15</v>
      </c>
      <c r="C14" s="15" t="s">
        <v>113</v>
      </c>
      <c r="D14" s="13">
        <f>E14*12*$D$2</f>
        <v>674.566162888934</v>
      </c>
      <c r="E14" s="14">
        <v>1.0915310079108964</v>
      </c>
      <c r="F14" s="51"/>
    </row>
    <row r="15" spans="1:6" ht="15">
      <c r="A15" s="105" t="s">
        <v>17</v>
      </c>
      <c r="B15" s="105"/>
      <c r="C15" s="105"/>
      <c r="D15" s="20">
        <f>SUM(D16)</f>
        <v>160.776</v>
      </c>
      <c r="E15" s="20">
        <v>0.2601553398058252</v>
      </c>
      <c r="F15" s="51"/>
    </row>
    <row r="16" spans="1:6" ht="15">
      <c r="A16" s="11">
        <v>6</v>
      </c>
      <c r="B16" s="15" t="s">
        <v>18</v>
      </c>
      <c r="C16" s="15" t="s">
        <v>19</v>
      </c>
      <c r="D16" s="13">
        <f>E16*12*$D$2</f>
        <v>160.776</v>
      </c>
      <c r="E16" s="43">
        <v>0.2601553398058252</v>
      </c>
      <c r="F16" s="51"/>
    </row>
    <row r="17" spans="1:6" ht="15">
      <c r="A17" s="105" t="s">
        <v>20</v>
      </c>
      <c r="B17" s="105"/>
      <c r="C17" s="105"/>
      <c r="D17" s="20">
        <f>SUM(D18:D18)</f>
        <v>23.51476827715677</v>
      </c>
      <c r="E17" s="20">
        <v>0.038049786856240726</v>
      </c>
      <c r="F17" s="51"/>
    </row>
    <row r="18" spans="1:6" ht="45">
      <c r="A18" s="11">
        <v>7</v>
      </c>
      <c r="B18" s="15" t="s">
        <v>58</v>
      </c>
      <c r="C18" s="15" t="s">
        <v>21</v>
      </c>
      <c r="D18" s="13">
        <f>E18*12*$D$2</f>
        <v>23.51476827715677</v>
      </c>
      <c r="E18" s="13">
        <v>0.038049786856240726</v>
      </c>
      <c r="F18" s="51"/>
    </row>
    <row r="19" spans="1:6" ht="15">
      <c r="A19" s="9"/>
      <c r="B19" s="21" t="s">
        <v>22</v>
      </c>
      <c r="C19" s="21"/>
      <c r="D19" s="22">
        <f>D7+D10+D12+D15+D17</f>
        <v>1989.0058240885025</v>
      </c>
      <c r="E19" s="10">
        <v>3.2184560260331754</v>
      </c>
      <c r="F19" s="51"/>
    </row>
    <row r="20" spans="1:6" ht="15">
      <c r="A20" s="23"/>
      <c r="B20" s="24"/>
      <c r="C20" s="25"/>
      <c r="D20" s="26"/>
      <c r="E20" s="27"/>
      <c r="F20" s="2"/>
    </row>
    <row r="21" spans="1:6" ht="15">
      <c r="A21" s="38"/>
      <c r="B21" s="38"/>
      <c r="C21" s="38"/>
      <c r="D21" s="38"/>
      <c r="E21" s="38"/>
      <c r="F21" s="39"/>
    </row>
    <row r="22" spans="1:6" ht="105">
      <c r="A22" s="18" t="s">
        <v>23</v>
      </c>
      <c r="B22" s="18" t="s">
        <v>24</v>
      </c>
      <c r="C22" s="18" t="s">
        <v>25</v>
      </c>
      <c r="D22" s="18" t="s">
        <v>26</v>
      </c>
      <c r="E22" s="18" t="s">
        <v>63</v>
      </c>
      <c r="F22" s="18" t="s">
        <v>27</v>
      </c>
    </row>
    <row r="23" spans="1:6" ht="15">
      <c r="A23" s="18">
        <v>1</v>
      </c>
      <c r="B23" s="8" t="s">
        <v>28</v>
      </c>
      <c r="C23" s="18" t="s">
        <v>114</v>
      </c>
      <c r="D23" s="61">
        <f>E23*12*D2</f>
        <v>1715.6291999999978</v>
      </c>
      <c r="E23" s="28">
        <v>2.77609902912621</v>
      </c>
      <c r="F23" s="29">
        <v>2</v>
      </c>
    </row>
    <row r="24" spans="1:6" ht="15">
      <c r="A24" s="18"/>
      <c r="B24" s="30" t="s">
        <v>29</v>
      </c>
      <c r="C24" s="17"/>
      <c r="D24" s="53">
        <f>SUM(D23:D23)</f>
        <v>1715.6291999999978</v>
      </c>
      <c r="E24" s="31">
        <f>SUM(E23:E23)</f>
        <v>2.77609902912621</v>
      </c>
      <c r="F24" s="32"/>
    </row>
    <row r="25" spans="1:6" ht="15">
      <c r="A25" s="23"/>
      <c r="B25" s="24"/>
      <c r="C25" s="33"/>
      <c r="D25" s="33"/>
      <c r="E25" s="33"/>
      <c r="F25" s="33"/>
    </row>
    <row r="26" spans="1:6" ht="29.25">
      <c r="A26" s="23"/>
      <c r="B26" s="24" t="s">
        <v>30</v>
      </c>
      <c r="C26" s="34">
        <f>D19+D24</f>
        <v>3704.6350240885004</v>
      </c>
      <c r="D26" s="34"/>
      <c r="E26" s="34"/>
      <c r="F26" s="33"/>
    </row>
    <row r="27" spans="1:6" ht="15">
      <c r="A27" s="23"/>
      <c r="B27" s="24" t="s">
        <v>31</v>
      </c>
      <c r="C27" s="35">
        <f>E19+E24</f>
        <v>5.994555055159386</v>
      </c>
      <c r="D27" s="33"/>
      <c r="E27" s="33"/>
      <c r="F27" s="33"/>
    </row>
    <row r="28" spans="1:6" ht="15">
      <c r="A28" s="23"/>
      <c r="B28" s="24"/>
      <c r="C28" s="35"/>
      <c r="D28" s="33"/>
      <c r="E28" s="33"/>
      <c r="F28" s="33"/>
    </row>
    <row r="29" spans="1:6" ht="33" customHeight="1">
      <c r="A29" s="98" t="s">
        <v>90</v>
      </c>
      <c r="B29" s="98"/>
      <c r="C29" s="98"/>
      <c r="D29" s="98"/>
      <c r="E29" s="98"/>
      <c r="F29" s="9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1</v>
      </c>
      <c r="C31" s="9" t="s">
        <v>2</v>
      </c>
      <c r="D31" s="9" t="s">
        <v>3</v>
      </c>
      <c r="E31" s="9" t="s">
        <v>4</v>
      </c>
      <c r="F31" s="2"/>
    </row>
    <row r="32" spans="1:5" ht="15">
      <c r="A32" s="104" t="s">
        <v>115</v>
      </c>
      <c r="B32" s="104"/>
      <c r="C32" s="104"/>
      <c r="D32" s="10">
        <f>D33</f>
        <v>6.798</v>
      </c>
      <c r="E32" s="10">
        <v>0.011000000000000001</v>
      </c>
    </row>
    <row r="33" spans="1:5" ht="30">
      <c r="A33" s="11">
        <v>1</v>
      </c>
      <c r="B33" s="36" t="s">
        <v>32</v>
      </c>
      <c r="C33" s="36" t="s">
        <v>33</v>
      </c>
      <c r="D33" s="13">
        <f>E33*12*$D$2</f>
        <v>6.798</v>
      </c>
      <c r="E33" s="37">
        <v>0.011000000000000001</v>
      </c>
    </row>
    <row r="34" spans="1:5" ht="30" customHeight="1">
      <c r="A34" s="104" t="s">
        <v>116</v>
      </c>
      <c r="B34" s="104"/>
      <c r="C34" s="104"/>
      <c r="D34" s="10">
        <f>D35+D36</f>
        <v>54.384</v>
      </c>
      <c r="E34" s="10">
        <v>0.08800000000000001</v>
      </c>
    </row>
    <row r="35" spans="1:5" ht="28.5" customHeight="1">
      <c r="A35" s="11">
        <v>2</v>
      </c>
      <c r="B35" s="36" t="s">
        <v>59</v>
      </c>
      <c r="C35" s="36" t="s">
        <v>60</v>
      </c>
      <c r="D35" s="13">
        <f>E35*$D$2*12</f>
        <v>13.596</v>
      </c>
      <c r="E35" s="37">
        <v>0.022000000000000002</v>
      </c>
    </row>
    <row r="36" spans="1:5" ht="15">
      <c r="A36" s="11">
        <v>3</v>
      </c>
      <c r="B36" s="49" t="s">
        <v>38</v>
      </c>
      <c r="C36" s="8" t="s">
        <v>33</v>
      </c>
      <c r="D36" s="13">
        <f>E36*$D$2*12</f>
        <v>40.788</v>
      </c>
      <c r="E36" s="47">
        <v>0.066</v>
      </c>
    </row>
    <row r="37" spans="1:5" ht="15">
      <c r="A37" s="9"/>
      <c r="B37" s="21" t="s">
        <v>22</v>
      </c>
      <c r="C37" s="21"/>
      <c r="D37" s="22">
        <f>D32+D34</f>
        <v>61.182</v>
      </c>
      <c r="E37" s="10">
        <v>0.099</v>
      </c>
    </row>
    <row r="38" spans="1:6" ht="15">
      <c r="A38" s="2"/>
      <c r="B38" s="2"/>
      <c r="C38" s="2"/>
      <c r="D38" s="2"/>
      <c r="E38" s="2"/>
      <c r="F38" s="2"/>
    </row>
    <row r="39" spans="1:6" ht="15">
      <c r="A39" s="38"/>
      <c r="B39" s="38"/>
      <c r="C39" s="38"/>
      <c r="D39" s="38"/>
      <c r="E39" s="38"/>
      <c r="F39" s="39"/>
    </row>
    <row r="40" spans="1:6" ht="105">
      <c r="A40" s="18" t="s">
        <v>23</v>
      </c>
      <c r="B40" s="18" t="s">
        <v>24</v>
      </c>
      <c r="C40" s="18" t="s">
        <v>25</v>
      </c>
      <c r="D40" s="18" t="s">
        <v>26</v>
      </c>
      <c r="E40" s="18" t="s">
        <v>84</v>
      </c>
      <c r="F40" s="18" t="s">
        <v>27</v>
      </c>
    </row>
    <row r="41" spans="1:6" ht="15">
      <c r="A41" s="18">
        <v>1</v>
      </c>
      <c r="B41" s="8" t="s">
        <v>28</v>
      </c>
      <c r="C41" s="18" t="s">
        <v>114</v>
      </c>
      <c r="D41" s="61">
        <f>E41*12*D2</f>
        <v>1716.0000000000005</v>
      </c>
      <c r="E41" s="28">
        <v>2.776699029126214</v>
      </c>
      <c r="F41" s="29">
        <v>2</v>
      </c>
    </row>
    <row r="42" spans="1:6" ht="15">
      <c r="A42" s="40"/>
      <c r="B42" s="40" t="s">
        <v>29</v>
      </c>
      <c r="C42" s="40"/>
      <c r="D42" s="41">
        <f>SUM(D41:D41)</f>
        <v>1716.0000000000005</v>
      </c>
      <c r="E42" s="42">
        <f>SUM(E41:E41)</f>
        <v>2.776699029126214</v>
      </c>
      <c r="F42" s="40"/>
    </row>
    <row r="46" spans="2:3" ht="43.5">
      <c r="B46" s="24" t="s">
        <v>117</v>
      </c>
      <c r="C46" s="46">
        <f>C26</f>
        <v>3704.6350240885004</v>
      </c>
    </row>
  </sheetData>
  <mergeCells count="10">
    <mergeCell ref="A32:C32"/>
    <mergeCell ref="A34:C34"/>
    <mergeCell ref="A12:C12"/>
    <mergeCell ref="A15:C15"/>
    <mergeCell ref="A17:C17"/>
    <mergeCell ref="A29:F29"/>
    <mergeCell ref="A1:E1"/>
    <mergeCell ref="A4:E4"/>
    <mergeCell ref="A7:C7"/>
    <mergeCell ref="A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zoomScale="75" zoomScaleNormal="75" workbookViewId="0" topLeftCell="A37">
      <selection activeCell="C14" sqref="C14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>
      <c r="A1" s="98" t="s">
        <v>155</v>
      </c>
      <c r="B1" s="98"/>
      <c r="C1" s="98"/>
      <c r="D1" s="98"/>
      <c r="E1" s="98"/>
      <c r="F1" s="2"/>
    </row>
    <row r="2" spans="1:6" ht="41.25" customHeight="1">
      <c r="A2" s="2"/>
      <c r="B2" s="1" t="s">
        <v>156</v>
      </c>
      <c r="C2" s="4"/>
      <c r="D2" s="5">
        <v>45.1</v>
      </c>
      <c r="E2" s="6" t="s">
        <v>0</v>
      </c>
      <c r="F2" s="2"/>
    </row>
    <row r="3" spans="1:6" ht="24.75" customHeight="1">
      <c r="A3" s="2"/>
      <c r="B3" s="1"/>
      <c r="C3" s="4"/>
      <c r="D3" s="5"/>
      <c r="E3" s="6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7" ht="15">
      <c r="A7" s="99" t="s">
        <v>34</v>
      </c>
      <c r="B7" s="100"/>
      <c r="C7" s="101"/>
      <c r="D7" s="10">
        <f>SUM(D8:D9)</f>
        <v>444.08510469396685</v>
      </c>
      <c r="E7" s="10">
        <v>0.8205563649186379</v>
      </c>
      <c r="F7" s="51"/>
      <c r="G7" s="52"/>
    </row>
    <row r="8" spans="1:7" ht="15">
      <c r="A8" s="11">
        <v>1</v>
      </c>
      <c r="B8" s="8" t="s">
        <v>5</v>
      </c>
      <c r="C8" s="12" t="s">
        <v>6</v>
      </c>
      <c r="D8" s="13">
        <f>E8*$D$2*12</f>
        <v>406.2992723641051</v>
      </c>
      <c r="E8" s="14">
        <v>0.7507377538139414</v>
      </c>
      <c r="F8" s="51"/>
      <c r="G8" s="52"/>
    </row>
    <row r="9" spans="1:7" ht="30">
      <c r="A9" s="11">
        <v>2</v>
      </c>
      <c r="B9" s="15" t="s">
        <v>7</v>
      </c>
      <c r="C9" s="15" t="s">
        <v>8</v>
      </c>
      <c r="D9" s="13">
        <f>E9*$D$2*12</f>
        <v>37.78583232986176</v>
      </c>
      <c r="E9" s="13">
        <v>0.06981861110469653</v>
      </c>
      <c r="F9" s="51"/>
      <c r="G9" s="52"/>
    </row>
    <row r="10" spans="1:7" ht="28.5" customHeight="1">
      <c r="A10" s="99" t="s">
        <v>68</v>
      </c>
      <c r="B10" s="102"/>
      <c r="C10" s="103"/>
      <c r="D10" s="16">
        <f>SUM(D11:D11)</f>
        <v>50.51209436042819</v>
      </c>
      <c r="E10" s="16">
        <v>0.09333350768741351</v>
      </c>
      <c r="F10" s="51"/>
      <c r="G10" s="52"/>
    </row>
    <row r="11" spans="1:6" ht="60">
      <c r="A11" s="11">
        <v>3</v>
      </c>
      <c r="B11" s="15" t="s">
        <v>35</v>
      </c>
      <c r="C11" s="15" t="s">
        <v>10</v>
      </c>
      <c r="D11" s="13">
        <f>E11*12*$D$2</f>
        <v>50.51209436042819</v>
      </c>
      <c r="E11" s="13">
        <v>0.09333350768741351</v>
      </c>
      <c r="F11" s="51"/>
    </row>
    <row r="12" spans="1:6" ht="15">
      <c r="A12" s="105" t="s">
        <v>13</v>
      </c>
      <c r="B12" s="106"/>
      <c r="C12" s="106"/>
      <c r="D12" s="19">
        <f>SUM(D13:D14)</f>
        <v>834.7158348716027</v>
      </c>
      <c r="E12" s="19">
        <v>1.54234263649594</v>
      </c>
      <c r="F12" s="51"/>
    </row>
    <row r="13" spans="1:6" ht="75">
      <c r="A13" s="11">
        <v>4</v>
      </c>
      <c r="B13" s="15" t="s">
        <v>64</v>
      </c>
      <c r="C13" s="15" t="s">
        <v>10</v>
      </c>
      <c r="D13" s="13">
        <f>E13*12*$D$2</f>
        <v>102.05126138579314</v>
      </c>
      <c r="E13" s="13">
        <v>0.18856478452659486</v>
      </c>
      <c r="F13" s="51"/>
    </row>
    <row r="14" spans="1:6" ht="90">
      <c r="A14" s="11">
        <v>5</v>
      </c>
      <c r="B14" s="15" t="s">
        <v>15</v>
      </c>
      <c r="C14" s="15" t="s">
        <v>65</v>
      </c>
      <c r="D14" s="13">
        <f>E14*12*$D$2</f>
        <v>732.6645734858096</v>
      </c>
      <c r="E14" s="14">
        <v>1.353777851969345</v>
      </c>
      <c r="F14" s="51"/>
    </row>
    <row r="15" spans="1:6" ht="15">
      <c r="A15" s="105" t="s">
        <v>17</v>
      </c>
      <c r="B15" s="105"/>
      <c r="C15" s="105"/>
      <c r="D15" s="20">
        <f>SUM(D16)</f>
        <v>96.64554966575295</v>
      </c>
      <c r="E15" s="20">
        <v>0.17857640366916658</v>
      </c>
      <c r="F15" s="51"/>
    </row>
    <row r="16" spans="1:6" ht="15">
      <c r="A16" s="11">
        <v>6</v>
      </c>
      <c r="B16" s="15" t="s">
        <v>18</v>
      </c>
      <c r="C16" s="15" t="s">
        <v>19</v>
      </c>
      <c r="D16" s="13">
        <f>E16*12*$D$2</f>
        <v>96.64554966575295</v>
      </c>
      <c r="E16" s="43">
        <v>0.17857640366916658</v>
      </c>
      <c r="F16" s="51"/>
    </row>
    <row r="17" spans="1:6" ht="15">
      <c r="A17" s="9"/>
      <c r="B17" s="21" t="s">
        <v>22</v>
      </c>
      <c r="C17" s="21"/>
      <c r="D17" s="22">
        <f>D7+D10+D12+D15</f>
        <v>1425.9585835917508</v>
      </c>
      <c r="E17" s="10">
        <v>2.634808912771158</v>
      </c>
      <c r="F17" s="51"/>
    </row>
    <row r="18" spans="1:6" ht="15">
      <c r="A18" s="23"/>
      <c r="B18" s="24"/>
      <c r="C18" s="25"/>
      <c r="D18" s="26"/>
      <c r="E18" s="27"/>
      <c r="F18" s="2"/>
    </row>
    <row r="19" spans="1:6" ht="15">
      <c r="A19" s="38"/>
      <c r="B19" s="38"/>
      <c r="C19" s="38"/>
      <c r="D19" s="38"/>
      <c r="E19" s="38"/>
      <c r="F19" s="39"/>
    </row>
    <row r="20" spans="1:6" ht="105">
      <c r="A20" s="18" t="s">
        <v>23</v>
      </c>
      <c r="B20" s="18" t="s">
        <v>24</v>
      </c>
      <c r="C20" s="18" t="s">
        <v>25</v>
      </c>
      <c r="D20" s="18" t="s">
        <v>26</v>
      </c>
      <c r="E20" s="18" t="s">
        <v>63</v>
      </c>
      <c r="F20" s="18" t="s">
        <v>27</v>
      </c>
    </row>
    <row r="21" spans="1:6" ht="15">
      <c r="A21" s="18">
        <v>1</v>
      </c>
      <c r="B21" s="8" t="s">
        <v>69</v>
      </c>
      <c r="C21" s="18" t="s">
        <v>157</v>
      </c>
      <c r="D21" s="18">
        <f>E21*12*D2</f>
        <v>1217.26</v>
      </c>
      <c r="E21" s="28">
        <v>2.2491869918699186</v>
      </c>
      <c r="F21" s="18">
        <v>2</v>
      </c>
    </row>
    <row r="22" spans="1:6" ht="15">
      <c r="A22" s="18"/>
      <c r="B22" s="30" t="s">
        <v>29</v>
      </c>
      <c r="C22" s="17"/>
      <c r="D22" s="53">
        <f>SUM(D21:D21)</f>
        <v>1217.26</v>
      </c>
      <c r="E22" s="31">
        <f>SUM(E21:E21)</f>
        <v>2.2491869918699186</v>
      </c>
      <c r="F22" s="32"/>
    </row>
    <row r="23" spans="1:6" ht="15">
      <c r="A23" s="23"/>
      <c r="B23" s="24"/>
      <c r="C23" s="33"/>
      <c r="D23" s="33"/>
      <c r="E23" s="33"/>
      <c r="F23" s="33"/>
    </row>
    <row r="24" spans="1:6" ht="29.25">
      <c r="A24" s="23"/>
      <c r="B24" s="24" t="s">
        <v>30</v>
      </c>
      <c r="C24" s="34">
        <f>D17+D22</f>
        <v>2643.2185835917508</v>
      </c>
      <c r="D24" s="34"/>
      <c r="E24" s="34"/>
      <c r="F24" s="33"/>
    </row>
    <row r="25" spans="1:6" ht="15">
      <c r="A25" s="23"/>
      <c r="B25" s="24" t="s">
        <v>31</v>
      </c>
      <c r="C25" s="35">
        <f>E17+E22</f>
        <v>4.883995904641076</v>
      </c>
      <c r="D25" s="33"/>
      <c r="E25" s="33"/>
      <c r="F25" s="33"/>
    </row>
    <row r="26" spans="1:6" ht="12" customHeight="1">
      <c r="A26" s="23"/>
      <c r="B26" s="24"/>
      <c r="C26" s="35"/>
      <c r="D26" s="33"/>
      <c r="E26" s="33"/>
      <c r="F26" s="33"/>
    </row>
    <row r="27" spans="1:6" ht="15">
      <c r="A27" s="23"/>
      <c r="B27" s="24"/>
      <c r="C27" s="35"/>
      <c r="D27" s="33"/>
      <c r="E27" s="33"/>
      <c r="F27" s="33"/>
    </row>
    <row r="28" spans="1:6" ht="33" customHeight="1">
      <c r="A28" s="98" t="s">
        <v>71</v>
      </c>
      <c r="B28" s="98"/>
      <c r="C28" s="98"/>
      <c r="D28" s="98"/>
      <c r="E28" s="98"/>
      <c r="F28" s="9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1</v>
      </c>
      <c r="C30" s="9" t="s">
        <v>2</v>
      </c>
      <c r="D30" s="9" t="s">
        <v>3</v>
      </c>
      <c r="E30" s="9" t="s">
        <v>4</v>
      </c>
      <c r="F30" s="2"/>
    </row>
    <row r="31" spans="1:5" ht="30" customHeight="1">
      <c r="A31" s="104" t="s">
        <v>72</v>
      </c>
      <c r="B31" s="104"/>
      <c r="C31" s="104"/>
      <c r="D31" s="10">
        <f>D32</f>
        <v>5.953200000000001</v>
      </c>
      <c r="E31" s="10">
        <v>0.011000000000000001</v>
      </c>
    </row>
    <row r="32" spans="1:5" ht="30">
      <c r="A32" s="11">
        <v>1</v>
      </c>
      <c r="B32" s="36" t="s">
        <v>32</v>
      </c>
      <c r="C32" s="36" t="s">
        <v>33</v>
      </c>
      <c r="D32" s="13">
        <f>E32*$D$2*12</f>
        <v>5.953200000000001</v>
      </c>
      <c r="E32" s="37">
        <v>0.011000000000000001</v>
      </c>
    </row>
    <row r="33" spans="1:5" ht="30" customHeight="1">
      <c r="A33" s="104" t="s">
        <v>73</v>
      </c>
      <c r="B33" s="104"/>
      <c r="C33" s="104"/>
      <c r="D33" s="10">
        <f>D34</f>
        <v>35.7192</v>
      </c>
      <c r="E33" s="10">
        <v>0.066</v>
      </c>
    </row>
    <row r="34" spans="1:5" ht="15">
      <c r="A34" s="11">
        <v>2</v>
      </c>
      <c r="B34" s="49" t="s">
        <v>38</v>
      </c>
      <c r="C34" s="8" t="s">
        <v>33</v>
      </c>
      <c r="D34" s="13">
        <f>E34*$D$2*12</f>
        <v>35.7192</v>
      </c>
      <c r="E34" s="47">
        <v>0.066</v>
      </c>
    </row>
    <row r="35" spans="1:5" ht="15">
      <c r="A35" s="9"/>
      <c r="B35" s="21" t="s">
        <v>22</v>
      </c>
      <c r="C35" s="21"/>
      <c r="D35" s="22">
        <f>D31+D33</f>
        <v>41.6724</v>
      </c>
      <c r="E35" s="10">
        <v>0.077</v>
      </c>
    </row>
    <row r="38" spans="1:6" ht="105">
      <c r="A38" s="18" t="s">
        <v>23</v>
      </c>
      <c r="B38" s="18" t="s">
        <v>24</v>
      </c>
      <c r="C38" s="18" t="s">
        <v>25</v>
      </c>
      <c r="D38" s="18" t="s">
        <v>26</v>
      </c>
      <c r="E38" s="18" t="s">
        <v>63</v>
      </c>
      <c r="F38" s="18" t="s">
        <v>27</v>
      </c>
    </row>
    <row r="39" spans="1:6" ht="15">
      <c r="A39" s="18">
        <v>1</v>
      </c>
      <c r="B39" s="44" t="s">
        <v>69</v>
      </c>
      <c r="C39" s="18" t="s">
        <v>158</v>
      </c>
      <c r="D39" s="18">
        <f>E39*12*$D$2</f>
        <v>1549.2400000000005</v>
      </c>
      <c r="E39" s="54">
        <v>2.862601626016261</v>
      </c>
      <c r="F39" s="18">
        <v>2</v>
      </c>
    </row>
    <row r="40" spans="1:6" ht="15">
      <c r="A40" s="18">
        <v>2</v>
      </c>
      <c r="B40" s="44" t="s">
        <v>159</v>
      </c>
      <c r="C40" s="18" t="s">
        <v>160</v>
      </c>
      <c r="D40" s="18">
        <f>E40*12*$D$2</f>
        <v>682.0000000000001</v>
      </c>
      <c r="E40" s="54">
        <v>1.2601626016260163</v>
      </c>
      <c r="F40" s="18">
        <v>2</v>
      </c>
    </row>
    <row r="41" spans="1:6" ht="30">
      <c r="A41" s="18">
        <v>3</v>
      </c>
      <c r="B41" s="44" t="s">
        <v>161</v>
      </c>
      <c r="C41" s="18" t="s">
        <v>162</v>
      </c>
      <c r="D41" s="18">
        <f>E41*12*$D$2</f>
        <v>3712.5000000000005</v>
      </c>
      <c r="E41" s="54">
        <v>6.859756097560976</v>
      </c>
      <c r="F41" s="29">
        <v>2</v>
      </c>
    </row>
    <row r="42" spans="1:6" ht="15">
      <c r="A42" s="40"/>
      <c r="B42" s="40" t="s">
        <v>29</v>
      </c>
      <c r="C42" s="40"/>
      <c r="D42" s="41">
        <f>SUM(D39:D41)</f>
        <v>5943.740000000002</v>
      </c>
      <c r="E42" s="42">
        <v>10.982520325203254</v>
      </c>
      <c r="F42" s="40"/>
    </row>
    <row r="44" spans="4:5" ht="15">
      <c r="D44" s="55"/>
      <c r="E44" s="55"/>
    </row>
    <row r="46" spans="2:3" ht="43.5">
      <c r="B46" s="24" t="s">
        <v>163</v>
      </c>
      <c r="C46" s="46">
        <f>C24</f>
        <v>2643.2185835917508</v>
      </c>
    </row>
  </sheetData>
  <mergeCells count="9">
    <mergeCell ref="A1:E1"/>
    <mergeCell ref="A4:E4"/>
    <mergeCell ref="A7:C7"/>
    <mergeCell ref="A10:C10"/>
    <mergeCell ref="A33:C33"/>
    <mergeCell ref="A12:C12"/>
    <mergeCell ref="A15:C15"/>
    <mergeCell ref="A28:F28"/>
    <mergeCell ref="A31:C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4"/>
  <sheetViews>
    <sheetView zoomScale="75" zoomScaleNormal="75" workbookViewId="0" topLeftCell="A91">
      <selection activeCell="B57" sqref="B57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>
      <c r="A1" s="98" t="s">
        <v>164</v>
      </c>
      <c r="B1" s="98"/>
      <c r="C1" s="98"/>
      <c r="D1" s="98"/>
      <c r="E1" s="98"/>
      <c r="F1" s="2"/>
    </row>
    <row r="2" spans="1:6" ht="44.25" customHeight="1">
      <c r="A2" s="2"/>
      <c r="B2" s="1" t="s">
        <v>165</v>
      </c>
      <c r="C2" s="4"/>
      <c r="D2" s="96">
        <v>102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7" ht="15">
      <c r="A7" s="99" t="s">
        <v>34</v>
      </c>
      <c r="B7" s="100"/>
      <c r="C7" s="101"/>
      <c r="D7" s="10">
        <f>SUM(D8:D9)</f>
        <v>296.05673646264506</v>
      </c>
      <c r="E7" s="10">
        <v>0.24187641867863158</v>
      </c>
      <c r="F7" s="51"/>
      <c r="G7" s="52"/>
    </row>
    <row r="8" spans="1:7" ht="15">
      <c r="A8" s="11">
        <v>1</v>
      </c>
      <c r="B8" s="8" t="s">
        <v>5</v>
      </c>
      <c r="C8" s="12" t="s">
        <v>6</v>
      </c>
      <c r="D8" s="13">
        <f>E8*$D$2*12</f>
        <v>270.8661815760706</v>
      </c>
      <c r="E8" s="14">
        <v>0.22129589998044982</v>
      </c>
      <c r="F8" s="51"/>
      <c r="G8" s="52"/>
    </row>
    <row r="9" spans="1:7" ht="30">
      <c r="A9" s="11">
        <v>2</v>
      </c>
      <c r="B9" s="15" t="s">
        <v>7</v>
      </c>
      <c r="C9" s="15" t="s">
        <v>8</v>
      </c>
      <c r="D9" s="13">
        <f>E9*$D$2*12</f>
        <v>25.190554886574464</v>
      </c>
      <c r="E9" s="13">
        <v>0.02058051869818175</v>
      </c>
      <c r="F9" s="51"/>
      <c r="G9" s="52"/>
    </row>
    <row r="10" spans="1:7" ht="27.75" customHeight="1">
      <c r="A10" s="99" t="s">
        <v>68</v>
      </c>
      <c r="B10" s="102"/>
      <c r="C10" s="103"/>
      <c r="D10" s="16">
        <f>SUM(D11:D11)</f>
        <v>33.67472957361883</v>
      </c>
      <c r="E10" s="16">
        <v>0.02751203396537486</v>
      </c>
      <c r="F10" s="51"/>
      <c r="G10" s="52"/>
    </row>
    <row r="11" spans="1:6" ht="60">
      <c r="A11" s="11">
        <v>3</v>
      </c>
      <c r="B11" s="15" t="s">
        <v>35</v>
      </c>
      <c r="C11" s="15" t="s">
        <v>10</v>
      </c>
      <c r="D11" s="13">
        <f>E11*12*$D$2</f>
        <v>33.67472957361883</v>
      </c>
      <c r="E11" s="13">
        <v>0.02751203396537486</v>
      </c>
      <c r="F11" s="51"/>
    </row>
    <row r="12" spans="1:6" ht="15">
      <c r="A12" s="105" t="s">
        <v>13</v>
      </c>
      <c r="B12" s="106"/>
      <c r="C12" s="106"/>
      <c r="D12" s="19">
        <f>SUM(D13:D14)</f>
        <v>409.10844529610796</v>
      </c>
      <c r="E12" s="19">
        <v>0.334238925895513</v>
      </c>
      <c r="F12" s="51"/>
    </row>
    <row r="13" spans="1:6" ht="60">
      <c r="A13" s="11">
        <v>4</v>
      </c>
      <c r="B13" s="15" t="s">
        <v>81</v>
      </c>
      <c r="C13" s="15" t="s">
        <v>10</v>
      </c>
      <c r="D13" s="13">
        <f>E13*12*$D$2</f>
        <v>49.43775437410894</v>
      </c>
      <c r="E13" s="13">
        <v>0.0403903222010694</v>
      </c>
      <c r="F13" s="51"/>
    </row>
    <row r="14" spans="1:6" ht="60">
      <c r="A14" s="11">
        <v>5</v>
      </c>
      <c r="B14" s="15" t="s">
        <v>15</v>
      </c>
      <c r="C14" s="15" t="s">
        <v>124</v>
      </c>
      <c r="D14" s="13">
        <f>E14*12*$D$2</f>
        <v>359.67069092199904</v>
      </c>
      <c r="E14" s="14">
        <v>0.29384860369444366</v>
      </c>
      <c r="F14" s="51"/>
    </row>
    <row r="15" spans="1:6" ht="15">
      <c r="A15" s="105" t="s">
        <v>17</v>
      </c>
      <c r="B15" s="105"/>
      <c r="C15" s="105"/>
      <c r="D15" s="20">
        <f>SUM(D16)</f>
        <v>91.01044858374311</v>
      </c>
      <c r="E15" s="20">
        <v>0.0743549416533849</v>
      </c>
      <c r="F15" s="51"/>
    </row>
    <row r="16" spans="1:6" ht="15">
      <c r="A16" s="11">
        <v>6</v>
      </c>
      <c r="B16" s="15" t="s">
        <v>18</v>
      </c>
      <c r="C16" s="15" t="s">
        <v>19</v>
      </c>
      <c r="D16" s="13">
        <f>E16*12*$D$2</f>
        <v>91.01044858374311</v>
      </c>
      <c r="E16" s="43">
        <v>0.0743549416533849</v>
      </c>
      <c r="F16" s="51"/>
    </row>
    <row r="17" spans="1:6" ht="15">
      <c r="A17" s="105" t="s">
        <v>20</v>
      </c>
      <c r="B17" s="105"/>
      <c r="C17" s="105"/>
      <c r="D17" s="20">
        <f>SUM(D18:D18)</f>
        <v>42.77678724633606</v>
      </c>
      <c r="E17" s="20">
        <v>0.03494835559341181</v>
      </c>
      <c r="F17" s="51"/>
    </row>
    <row r="18" spans="1:6" ht="15">
      <c r="A18" s="18">
        <v>7</v>
      </c>
      <c r="B18" s="44" t="s">
        <v>36</v>
      </c>
      <c r="C18" s="44" t="s">
        <v>37</v>
      </c>
      <c r="D18" s="13">
        <f>E18*12*$D$2</f>
        <v>42.77678724633606</v>
      </c>
      <c r="E18" s="43">
        <v>0.03494835559341181</v>
      </c>
      <c r="F18" s="51"/>
    </row>
    <row r="19" spans="1:6" ht="15">
      <c r="A19" s="9"/>
      <c r="B19" s="21" t="s">
        <v>22</v>
      </c>
      <c r="C19" s="21"/>
      <c r="D19" s="22">
        <f>D7+D10+D12+D15+D17</f>
        <v>872.6271471624511</v>
      </c>
      <c r="E19" s="10">
        <v>0.7129306757863162</v>
      </c>
      <c r="F19" s="51"/>
    </row>
    <row r="20" spans="1:6" ht="15">
      <c r="A20" s="23"/>
      <c r="B20" s="24"/>
      <c r="C20" s="25"/>
      <c r="D20" s="26"/>
      <c r="E20" s="27"/>
      <c r="F20" s="2"/>
    </row>
    <row r="21" spans="1:6" ht="15">
      <c r="A21" s="38"/>
      <c r="B21" s="38"/>
      <c r="C21" s="38"/>
      <c r="D21" s="38"/>
      <c r="E21" s="38"/>
      <c r="F21" s="39"/>
    </row>
    <row r="22" spans="1:6" ht="105">
      <c r="A22" s="18" t="s">
        <v>23</v>
      </c>
      <c r="B22" s="18" t="s">
        <v>24</v>
      </c>
      <c r="C22" s="18" t="s">
        <v>25</v>
      </c>
      <c r="D22" s="18" t="s">
        <v>26</v>
      </c>
      <c r="E22" s="18" t="s">
        <v>63</v>
      </c>
      <c r="F22" s="18" t="s">
        <v>27</v>
      </c>
    </row>
    <row r="23" spans="1:6" ht="15">
      <c r="A23" s="18">
        <v>1</v>
      </c>
      <c r="B23" s="44" t="s">
        <v>69</v>
      </c>
      <c r="C23" s="18" t="s">
        <v>102</v>
      </c>
      <c r="D23" s="18">
        <f>E23*12*D2</f>
        <v>2766.500000000001</v>
      </c>
      <c r="E23" s="28">
        <v>2.2602124183006542</v>
      </c>
      <c r="F23" s="18">
        <v>2</v>
      </c>
    </row>
    <row r="24" spans="1:6" ht="15">
      <c r="A24" s="18"/>
      <c r="B24" s="30" t="s">
        <v>29</v>
      </c>
      <c r="C24" s="17"/>
      <c r="D24" s="53">
        <f>SUM(D23:D23)</f>
        <v>2766.500000000001</v>
      </c>
      <c r="E24" s="31">
        <f>SUM(E23:E23)</f>
        <v>2.2602124183006542</v>
      </c>
      <c r="F24" s="32"/>
    </row>
    <row r="25" spans="1:6" ht="15">
      <c r="A25" s="23"/>
      <c r="B25" s="24"/>
      <c r="C25" s="33"/>
      <c r="D25" s="33"/>
      <c r="E25" s="33"/>
      <c r="F25" s="33"/>
    </row>
    <row r="26" spans="1:6" ht="15">
      <c r="A26" s="23"/>
      <c r="B26" s="24"/>
      <c r="C26" s="33"/>
      <c r="D26" s="33"/>
      <c r="E26" s="33"/>
      <c r="F26" s="33"/>
    </row>
    <row r="27" spans="1:6" ht="15">
      <c r="A27" s="23"/>
      <c r="B27" s="24"/>
      <c r="C27" s="33"/>
      <c r="D27" s="33"/>
      <c r="E27" s="33"/>
      <c r="F27" s="33"/>
    </row>
    <row r="28" spans="1:6" ht="29.25">
      <c r="A28" s="23"/>
      <c r="B28" s="24" t="s">
        <v>30</v>
      </c>
      <c r="C28" s="34">
        <f>D19+D24</f>
        <v>3639.1271471624523</v>
      </c>
      <c r="D28" s="34"/>
      <c r="E28" s="34"/>
      <c r="F28" s="33"/>
    </row>
    <row r="29" spans="1:6" ht="15">
      <c r="A29" s="23"/>
      <c r="B29" s="24" t="s">
        <v>31</v>
      </c>
      <c r="C29" s="35">
        <f>E19+E24</f>
        <v>2.9731430940869705</v>
      </c>
      <c r="D29" s="33"/>
      <c r="E29" s="33"/>
      <c r="F29" s="33"/>
    </row>
    <row r="30" ht="3.75" customHeight="1"/>
    <row r="31" ht="5.25" customHeight="1"/>
    <row r="32" spans="1:6" ht="33" customHeight="1">
      <c r="A32" s="98" t="s">
        <v>71</v>
      </c>
      <c r="B32" s="98"/>
      <c r="C32" s="98"/>
      <c r="D32" s="98"/>
      <c r="E32" s="98"/>
      <c r="F32" s="98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1</v>
      </c>
      <c r="C34" s="9" t="s">
        <v>2</v>
      </c>
      <c r="D34" s="9" t="s">
        <v>3</v>
      </c>
      <c r="E34" s="9" t="s">
        <v>4</v>
      </c>
      <c r="F34" s="2"/>
    </row>
    <row r="35" spans="1:5" ht="30" customHeight="1">
      <c r="A35" s="104" t="s">
        <v>72</v>
      </c>
      <c r="B35" s="104"/>
      <c r="C35" s="104"/>
      <c r="D35" s="10">
        <f>D36</f>
        <v>13.464000000000002</v>
      </c>
      <c r="E35" s="10">
        <v>0.011000000000000001</v>
      </c>
    </row>
    <row r="36" spans="1:5" ht="30">
      <c r="A36" s="11">
        <v>1</v>
      </c>
      <c r="B36" s="36" t="s">
        <v>32</v>
      </c>
      <c r="C36" s="36" t="s">
        <v>33</v>
      </c>
      <c r="D36" s="13">
        <f>E36*$D$2*12</f>
        <v>13.464000000000002</v>
      </c>
      <c r="E36" s="37">
        <v>0.011000000000000001</v>
      </c>
    </row>
    <row r="37" spans="1:5" ht="30" customHeight="1">
      <c r="A37" s="104" t="s">
        <v>73</v>
      </c>
      <c r="B37" s="104"/>
      <c r="C37" s="104"/>
      <c r="D37" s="10">
        <f>D38</f>
        <v>80.784</v>
      </c>
      <c r="E37" s="10">
        <v>0.066</v>
      </c>
    </row>
    <row r="38" spans="1:5" ht="15">
      <c r="A38" s="11">
        <v>2</v>
      </c>
      <c r="B38" s="49" t="s">
        <v>38</v>
      </c>
      <c r="C38" s="8" t="s">
        <v>33</v>
      </c>
      <c r="D38" s="13">
        <f>E38*$D$2*12</f>
        <v>80.784</v>
      </c>
      <c r="E38" s="47">
        <v>0.066</v>
      </c>
    </row>
    <row r="39" spans="1:5" ht="15">
      <c r="A39" s="9"/>
      <c r="B39" s="21" t="s">
        <v>22</v>
      </c>
      <c r="C39" s="21"/>
      <c r="D39" s="22">
        <f>D35+D37</f>
        <v>94.248</v>
      </c>
      <c r="E39" s="10">
        <v>0.077</v>
      </c>
    </row>
    <row r="41" spans="1:6" ht="105">
      <c r="A41" s="18" t="s">
        <v>23</v>
      </c>
      <c r="B41" s="18" t="s">
        <v>24</v>
      </c>
      <c r="C41" s="18" t="s">
        <v>25</v>
      </c>
      <c r="D41" s="18" t="s">
        <v>26</v>
      </c>
      <c r="E41" s="18" t="s">
        <v>63</v>
      </c>
      <c r="F41" s="18" t="s">
        <v>27</v>
      </c>
    </row>
    <row r="42" spans="1:6" ht="15">
      <c r="A42" s="18">
        <v>1</v>
      </c>
      <c r="B42" s="8" t="s">
        <v>159</v>
      </c>
      <c r="C42" s="18" t="s">
        <v>166</v>
      </c>
      <c r="D42" s="18">
        <f>E42*12*$D$2</f>
        <v>1023</v>
      </c>
      <c r="E42" s="54">
        <v>0.8357843137254902</v>
      </c>
      <c r="F42" s="18">
        <v>2</v>
      </c>
    </row>
    <row r="43" spans="1:6" ht="15">
      <c r="A43" s="18">
        <v>2</v>
      </c>
      <c r="B43" s="8" t="s">
        <v>69</v>
      </c>
      <c r="C43" s="18" t="s">
        <v>96</v>
      </c>
      <c r="D43" s="18">
        <f>E43*12*$D$2</f>
        <v>3319.8</v>
      </c>
      <c r="E43" s="54">
        <v>2.7122549019607844</v>
      </c>
      <c r="F43" s="18">
        <v>2</v>
      </c>
    </row>
    <row r="44" spans="1:6" ht="15">
      <c r="A44" s="18">
        <v>3</v>
      </c>
      <c r="B44" s="44" t="s">
        <v>75</v>
      </c>
      <c r="C44" s="18" t="s">
        <v>167</v>
      </c>
      <c r="D44" s="18">
        <f>E44*12*$D$2</f>
        <v>8852.800000000001</v>
      </c>
      <c r="E44" s="54">
        <v>7.232679738562092</v>
      </c>
      <c r="F44" s="29">
        <v>2</v>
      </c>
    </row>
    <row r="45" spans="1:6" ht="15">
      <c r="A45" s="40"/>
      <c r="B45" s="40" t="s">
        <v>29</v>
      </c>
      <c r="C45" s="40"/>
      <c r="D45" s="41">
        <f>SUM(D42:D44)</f>
        <v>13195.600000000002</v>
      </c>
      <c r="E45" s="42">
        <v>10.7807189542484</v>
      </c>
      <c r="F45" s="40"/>
    </row>
    <row r="47" spans="4:5" ht="3.75" customHeight="1">
      <c r="D47" s="55"/>
      <c r="E47" s="55"/>
    </row>
    <row r="48" spans="1:6" ht="15">
      <c r="A48" s="2"/>
      <c r="B48" s="1" t="s">
        <v>168</v>
      </c>
      <c r="C48" s="4"/>
      <c r="D48" s="96">
        <v>208</v>
      </c>
      <c r="E48" s="6" t="s">
        <v>0</v>
      </c>
      <c r="F48" s="2"/>
    </row>
    <row r="49" spans="1:6" ht="15">
      <c r="A49" s="2"/>
      <c r="B49" s="7"/>
      <c r="C49" s="2"/>
      <c r="D49" s="2"/>
      <c r="E49" s="2"/>
      <c r="F49" s="2"/>
    </row>
    <row r="50" spans="1:6" ht="30.75" customHeight="1">
      <c r="A50" s="98" t="s">
        <v>67</v>
      </c>
      <c r="B50" s="98"/>
      <c r="C50" s="98"/>
      <c r="D50" s="98"/>
      <c r="E50" s="98"/>
      <c r="F50" s="2"/>
    </row>
    <row r="51" spans="1:6" ht="15">
      <c r="A51" s="1"/>
      <c r="B51" s="1"/>
      <c r="C51" s="1"/>
      <c r="D51" s="1"/>
      <c r="E51" s="1"/>
      <c r="F51" s="2"/>
    </row>
    <row r="52" spans="1:6" ht="71.25">
      <c r="A52" s="8"/>
      <c r="B52" s="9" t="s">
        <v>1</v>
      </c>
      <c r="C52" s="9" t="s">
        <v>2</v>
      </c>
      <c r="D52" s="9" t="s">
        <v>3</v>
      </c>
      <c r="E52" s="9" t="s">
        <v>4</v>
      </c>
      <c r="F52" s="2"/>
    </row>
    <row r="53" spans="1:7" ht="15">
      <c r="A53" s="99" t="s">
        <v>34</v>
      </c>
      <c r="B53" s="100"/>
      <c r="C53" s="101"/>
      <c r="D53" s="10">
        <f>SUM(D54:D55)</f>
        <v>296.0567364626446</v>
      </c>
      <c r="E53" s="10">
        <v>0.11861247454432877</v>
      </c>
      <c r="F53" s="51"/>
      <c r="G53" s="52"/>
    </row>
    <row r="54" spans="1:7" ht="15">
      <c r="A54" s="11">
        <v>1</v>
      </c>
      <c r="B54" s="8" t="s">
        <v>5</v>
      </c>
      <c r="C54" s="12" t="s">
        <v>6</v>
      </c>
      <c r="D54" s="13">
        <f>E54*$D$48*12</f>
        <v>270.86618157607006</v>
      </c>
      <c r="E54" s="14">
        <v>0.108520104798105</v>
      </c>
      <c r="F54" s="51"/>
      <c r="G54" s="52"/>
    </row>
    <row r="55" spans="1:7" ht="30">
      <c r="A55" s="11">
        <v>2</v>
      </c>
      <c r="B55" s="15" t="s">
        <v>7</v>
      </c>
      <c r="C55" s="15" t="s">
        <v>8</v>
      </c>
      <c r="D55" s="13">
        <f>E55*$D$48*12</f>
        <v>25.190554886574517</v>
      </c>
      <c r="E55" s="13">
        <v>0.010092369746223765</v>
      </c>
      <c r="F55" s="51"/>
      <c r="G55" s="52"/>
    </row>
    <row r="56" spans="1:7" ht="27.75" customHeight="1">
      <c r="A56" s="99" t="s">
        <v>68</v>
      </c>
      <c r="B56" s="102"/>
      <c r="C56" s="103"/>
      <c r="D56" s="16">
        <f>SUM(D57:D57)</f>
        <v>48.10675653374119</v>
      </c>
      <c r="E56" s="16">
        <v>0.019273540277941183</v>
      </c>
      <c r="F56" s="51"/>
      <c r="G56" s="52"/>
    </row>
    <row r="57" spans="1:6" ht="60">
      <c r="A57" s="11">
        <v>3</v>
      </c>
      <c r="B57" s="15" t="s">
        <v>35</v>
      </c>
      <c r="C57" s="15" t="s">
        <v>10</v>
      </c>
      <c r="D57" s="13">
        <f>E57*12*$D$48</f>
        <v>48.10675653374119</v>
      </c>
      <c r="E57" s="13">
        <v>0.019273540277941183</v>
      </c>
      <c r="F57" s="51"/>
    </row>
    <row r="58" spans="1:6" ht="15">
      <c r="A58" s="105" t="s">
        <v>13</v>
      </c>
      <c r="B58" s="106"/>
      <c r="C58" s="106"/>
      <c r="D58" s="19">
        <f>SUM(D59:D60)</f>
        <v>783.8735434177584</v>
      </c>
      <c r="E58" s="19">
        <v>0.31405190040775577</v>
      </c>
      <c r="F58" s="51"/>
    </row>
    <row r="59" spans="1:6" ht="60">
      <c r="A59" s="11">
        <v>4</v>
      </c>
      <c r="B59" s="15" t="s">
        <v>81</v>
      </c>
      <c r="C59" s="15" t="s">
        <v>10</v>
      </c>
      <c r="D59" s="13">
        <f>E59*12*$D$48</f>
        <v>50.88095707012115</v>
      </c>
      <c r="E59" s="13">
        <v>0.02038499882617033</v>
      </c>
      <c r="F59" s="51"/>
    </row>
    <row r="60" spans="1:6" ht="60">
      <c r="A60" s="11">
        <v>5</v>
      </c>
      <c r="B60" s="15" t="s">
        <v>15</v>
      </c>
      <c r="C60" s="15" t="s">
        <v>124</v>
      </c>
      <c r="D60" s="13">
        <f>E60*12*$D$48</f>
        <v>732.9925863476373</v>
      </c>
      <c r="E60" s="14">
        <v>0.2936669015815854</v>
      </c>
      <c r="F60" s="51"/>
    </row>
    <row r="61" spans="1:6" ht="15">
      <c r="A61" s="105" t="s">
        <v>17</v>
      </c>
      <c r="B61" s="105"/>
      <c r="C61" s="105"/>
      <c r="D61" s="20">
        <f>SUM(D62)</f>
        <v>95.81275745252758</v>
      </c>
      <c r="E61" s="20">
        <v>0.038386521415275474</v>
      </c>
      <c r="F61" s="51"/>
    </row>
    <row r="62" spans="1:6" ht="15">
      <c r="A62" s="11">
        <v>6</v>
      </c>
      <c r="B62" s="15" t="s">
        <v>18</v>
      </c>
      <c r="C62" s="15" t="s">
        <v>19</v>
      </c>
      <c r="D62" s="13">
        <f>E62*12*$D$48</f>
        <v>95.81275745252758</v>
      </c>
      <c r="E62" s="43">
        <v>0.038386521415275474</v>
      </c>
      <c r="F62" s="51"/>
    </row>
    <row r="63" spans="1:6" ht="15">
      <c r="A63" s="105" t="s">
        <v>20</v>
      </c>
      <c r="B63" s="105"/>
      <c r="C63" s="105"/>
      <c r="D63" s="20">
        <f>SUM(D64:D64)</f>
        <v>42.776787246336006</v>
      </c>
      <c r="E63" s="20">
        <v>0.017138135916000004</v>
      </c>
      <c r="F63" s="51"/>
    </row>
    <row r="64" spans="1:6" ht="15">
      <c r="A64" s="18">
        <v>7</v>
      </c>
      <c r="B64" s="44" t="s">
        <v>36</v>
      </c>
      <c r="C64" s="44" t="s">
        <v>37</v>
      </c>
      <c r="D64" s="13">
        <f>E64*12*$D$48</f>
        <v>42.776787246336006</v>
      </c>
      <c r="E64" s="43">
        <v>0.017138135916000004</v>
      </c>
      <c r="F64" s="51"/>
    </row>
    <row r="65" spans="1:6" ht="15">
      <c r="A65" s="9"/>
      <c r="B65" s="21" t="s">
        <v>22</v>
      </c>
      <c r="C65" s="21"/>
      <c r="D65" s="22">
        <f>D53+D56+D58+D61+D63</f>
        <v>1266.6265811130077</v>
      </c>
      <c r="E65" s="10">
        <v>0.5074625725613011</v>
      </c>
      <c r="F65" s="51"/>
    </row>
    <row r="66" spans="1:6" ht="5.25" customHeight="1">
      <c r="A66" s="23"/>
      <c r="B66" s="24"/>
      <c r="C66" s="25"/>
      <c r="D66" s="26"/>
      <c r="E66" s="27"/>
      <c r="F66" s="2"/>
    </row>
    <row r="67" spans="1:6" ht="6" customHeight="1">
      <c r="A67" s="38"/>
      <c r="B67" s="38"/>
      <c r="C67" s="38"/>
      <c r="D67" s="38"/>
      <c r="E67" s="38"/>
      <c r="F67" s="39"/>
    </row>
    <row r="68" spans="1:6" ht="105">
      <c r="A68" s="18" t="s">
        <v>23</v>
      </c>
      <c r="B68" s="18" t="s">
        <v>24</v>
      </c>
      <c r="C68" s="18" t="s">
        <v>25</v>
      </c>
      <c r="D68" s="18" t="s">
        <v>26</v>
      </c>
      <c r="E68" s="18" t="s">
        <v>63</v>
      </c>
      <c r="F68" s="18" t="s">
        <v>27</v>
      </c>
    </row>
    <row r="69" spans="1:6" ht="15">
      <c r="A69" s="18">
        <v>1</v>
      </c>
      <c r="B69" s="44" t="s">
        <v>77</v>
      </c>
      <c r="C69" s="18" t="s">
        <v>78</v>
      </c>
      <c r="D69" s="18">
        <f>E69*12*$D$48</f>
        <v>889.9000000000001</v>
      </c>
      <c r="E69" s="28">
        <v>0.35653044871794876</v>
      </c>
      <c r="F69" s="18">
        <v>2</v>
      </c>
    </row>
    <row r="70" spans="1:6" ht="15">
      <c r="A70" s="18">
        <v>2</v>
      </c>
      <c r="B70" s="44" t="s">
        <v>133</v>
      </c>
      <c r="C70" s="18" t="s">
        <v>134</v>
      </c>
      <c r="D70" s="18">
        <f>E70*12*$D$48</f>
        <v>663.3000000000001</v>
      </c>
      <c r="E70" s="28">
        <v>0.26574519230769234</v>
      </c>
      <c r="F70" s="18">
        <v>2</v>
      </c>
    </row>
    <row r="71" spans="1:6" ht="15">
      <c r="A71" s="18">
        <v>3</v>
      </c>
      <c r="B71" s="44" t="s">
        <v>69</v>
      </c>
      <c r="C71" s="18" t="s">
        <v>169</v>
      </c>
      <c r="D71" s="18">
        <f>E71*12*$D$48</f>
        <v>4149.75</v>
      </c>
      <c r="E71" s="28">
        <v>1.6625600961538463</v>
      </c>
      <c r="F71" s="18">
        <v>2</v>
      </c>
    </row>
    <row r="72" spans="1:6" ht="15">
      <c r="A72" s="18"/>
      <c r="B72" s="30" t="s">
        <v>29</v>
      </c>
      <c r="C72" s="17"/>
      <c r="D72" s="53">
        <f>SUM(D69:D71)</f>
        <v>5702.950000000001</v>
      </c>
      <c r="E72" s="31">
        <v>2.2848357371794874</v>
      </c>
      <c r="F72" s="32"/>
    </row>
    <row r="73" spans="1:6" ht="7.5" customHeight="1">
      <c r="A73" s="23"/>
      <c r="B73" s="24"/>
      <c r="C73" s="33"/>
      <c r="D73" s="33"/>
      <c r="E73" s="33"/>
      <c r="F73" s="33"/>
    </row>
    <row r="74" spans="1:6" ht="3.75" customHeight="1">
      <c r="A74" s="23"/>
      <c r="B74" s="24"/>
      <c r="C74" s="33"/>
      <c r="D74" s="33"/>
      <c r="E74" s="33"/>
      <c r="F74" s="33"/>
    </row>
    <row r="75" spans="1:6" ht="29.25">
      <c r="A75" s="23"/>
      <c r="B75" s="24" t="s">
        <v>30</v>
      </c>
      <c r="C75" s="34">
        <f>D65+D72</f>
        <v>6969.576581113009</v>
      </c>
      <c r="D75" s="34"/>
      <c r="E75" s="34"/>
      <c r="F75" s="33"/>
    </row>
    <row r="76" spans="1:6" ht="15">
      <c r="A76" s="23"/>
      <c r="B76" s="24" t="s">
        <v>31</v>
      </c>
      <c r="C76" s="35">
        <f>E65+E72</f>
        <v>2.7922983097407883</v>
      </c>
      <c r="D76" s="33"/>
      <c r="E76" s="33"/>
      <c r="F76" s="33"/>
    </row>
    <row r="77" spans="1:6" ht="6" customHeight="1">
      <c r="A77" s="23"/>
      <c r="B77" s="24"/>
      <c r="C77" s="35"/>
      <c r="D77" s="33"/>
      <c r="E77" s="33"/>
      <c r="F77" s="33"/>
    </row>
    <row r="78" spans="1:6" ht="5.25" customHeight="1">
      <c r="A78" s="2"/>
      <c r="B78" s="2"/>
      <c r="C78" s="2"/>
      <c r="D78" s="2"/>
      <c r="E78" s="2"/>
      <c r="F78" s="2"/>
    </row>
    <row r="79" spans="1:6" ht="33" customHeight="1">
      <c r="A79" s="98" t="s">
        <v>71</v>
      </c>
      <c r="B79" s="98"/>
      <c r="C79" s="98"/>
      <c r="D79" s="98"/>
      <c r="E79" s="98"/>
      <c r="F79" s="98"/>
    </row>
    <row r="80" spans="1:6" ht="6.75" customHeight="1">
      <c r="A80" s="1"/>
      <c r="B80" s="1"/>
      <c r="C80" s="1"/>
      <c r="D80" s="2"/>
      <c r="E80" s="2"/>
      <c r="F80" s="2"/>
    </row>
    <row r="81" spans="1:6" ht="71.25">
      <c r="A81" s="8"/>
      <c r="B81" s="9" t="s">
        <v>1</v>
      </c>
      <c r="C81" s="9" t="s">
        <v>2</v>
      </c>
      <c r="D81" s="9" t="s">
        <v>3</v>
      </c>
      <c r="E81" s="9" t="s">
        <v>4</v>
      </c>
      <c r="F81" s="2"/>
    </row>
    <row r="82" spans="1:5" ht="30" customHeight="1">
      <c r="A82" s="104" t="s">
        <v>72</v>
      </c>
      <c r="B82" s="104"/>
      <c r="C82" s="104"/>
      <c r="D82" s="10">
        <f>D83</f>
        <v>27.456000000000003</v>
      </c>
      <c r="E82" s="10">
        <v>0.011000000000000001</v>
      </c>
    </row>
    <row r="83" spans="1:5" ht="30">
      <c r="A83" s="11">
        <v>1</v>
      </c>
      <c r="B83" s="36" t="s">
        <v>32</v>
      </c>
      <c r="C83" s="36" t="s">
        <v>33</v>
      </c>
      <c r="D83" s="13">
        <f>E83*$D$48*12</f>
        <v>27.456000000000003</v>
      </c>
      <c r="E83" s="37">
        <v>0.011000000000000001</v>
      </c>
    </row>
    <row r="84" spans="1:5" ht="30" customHeight="1">
      <c r="A84" s="104" t="s">
        <v>73</v>
      </c>
      <c r="B84" s="104"/>
      <c r="C84" s="104"/>
      <c r="D84" s="10">
        <f>D85</f>
        <v>164.73600000000002</v>
      </c>
      <c r="E84" s="10">
        <v>0.066</v>
      </c>
    </row>
    <row r="85" spans="1:5" ht="15">
      <c r="A85" s="11">
        <v>2</v>
      </c>
      <c r="B85" s="49" t="s">
        <v>38</v>
      </c>
      <c r="C85" s="8" t="s">
        <v>33</v>
      </c>
      <c r="D85" s="13">
        <f>E85*$D$48*12</f>
        <v>164.73600000000002</v>
      </c>
      <c r="E85" s="47">
        <v>0.066</v>
      </c>
    </row>
    <row r="86" spans="1:5" ht="15">
      <c r="A86" s="9"/>
      <c r="B86" s="21" t="s">
        <v>22</v>
      </c>
      <c r="C86" s="21"/>
      <c r="D86" s="22">
        <f>D82+D84</f>
        <v>192.192</v>
      </c>
      <c r="E86" s="10">
        <v>0.077</v>
      </c>
    </row>
    <row r="87" ht="5.25" customHeight="1"/>
    <row r="88" ht="6" customHeight="1"/>
    <row r="89" spans="1:6" ht="105">
      <c r="A89" s="18" t="s">
        <v>23</v>
      </c>
      <c r="B89" s="18" t="s">
        <v>24</v>
      </c>
      <c r="C89" s="18" t="s">
        <v>25</v>
      </c>
      <c r="D89" s="18" t="s">
        <v>26</v>
      </c>
      <c r="E89" s="18" t="s">
        <v>63</v>
      </c>
      <c r="F89" s="18" t="s">
        <v>27</v>
      </c>
    </row>
    <row r="90" spans="1:6" ht="15">
      <c r="A90" s="18">
        <v>1</v>
      </c>
      <c r="B90" s="8" t="s">
        <v>69</v>
      </c>
      <c r="C90" s="18" t="s">
        <v>170</v>
      </c>
      <c r="D90" s="18">
        <v>12449.25</v>
      </c>
      <c r="E90" s="54">
        <v>12.30685661764706</v>
      </c>
      <c r="F90" s="18">
        <v>2</v>
      </c>
    </row>
    <row r="91" spans="1:6" ht="15">
      <c r="A91" s="18">
        <v>2</v>
      </c>
      <c r="B91" s="44" t="s">
        <v>75</v>
      </c>
      <c r="C91" s="18" t="s">
        <v>171</v>
      </c>
      <c r="D91" s="62">
        <v>13832.5</v>
      </c>
      <c r="E91" s="54">
        <v>12.431168300653598</v>
      </c>
      <c r="F91" s="29">
        <v>2</v>
      </c>
    </row>
    <row r="92" spans="1:6" ht="15">
      <c r="A92" s="40"/>
      <c r="B92" s="40" t="s">
        <v>29</v>
      </c>
      <c r="C92" s="40"/>
      <c r="D92" s="41">
        <f>SUM(D90:D91)</f>
        <v>26281.75</v>
      </c>
      <c r="E92" s="42">
        <f>SUM(E90:E91)</f>
        <v>24.73802491830066</v>
      </c>
      <c r="F92" s="40"/>
    </row>
    <row r="94" spans="2:3" ht="43.5">
      <c r="B94" s="24" t="s">
        <v>172</v>
      </c>
      <c r="C94" s="46">
        <f>C28+C75</f>
        <v>10608.70372827546</v>
      </c>
    </row>
  </sheetData>
  <mergeCells count="19">
    <mergeCell ref="A1:E1"/>
    <mergeCell ref="A4:E4"/>
    <mergeCell ref="A7:C7"/>
    <mergeCell ref="A10:C10"/>
    <mergeCell ref="A12:C12"/>
    <mergeCell ref="A15:C15"/>
    <mergeCell ref="A17:C17"/>
    <mergeCell ref="A32:F32"/>
    <mergeCell ref="A35:C35"/>
    <mergeCell ref="A37:C37"/>
    <mergeCell ref="A50:E50"/>
    <mergeCell ref="A53:C53"/>
    <mergeCell ref="A79:F79"/>
    <mergeCell ref="A82:C82"/>
    <mergeCell ref="A84:C84"/>
    <mergeCell ref="A56:C56"/>
    <mergeCell ref="A58:C58"/>
    <mergeCell ref="A61:C61"/>
    <mergeCell ref="A63:C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43">
      <selection activeCell="D43" sqref="D43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>
      <c r="A1" s="98" t="s">
        <v>173</v>
      </c>
      <c r="B1" s="98"/>
      <c r="C1" s="98"/>
      <c r="D1" s="98"/>
      <c r="E1" s="98"/>
      <c r="F1" s="2"/>
    </row>
    <row r="2" spans="1:6" ht="36.75" customHeight="1">
      <c r="A2" s="2"/>
      <c r="B2" s="1" t="s">
        <v>174</v>
      </c>
      <c r="C2" s="4"/>
      <c r="D2" s="5">
        <v>37.5</v>
      </c>
      <c r="E2" s="6" t="s">
        <v>0</v>
      </c>
      <c r="F2" s="2"/>
    </row>
    <row r="3" spans="1:6" ht="18.75" customHeight="1">
      <c r="A3" s="2"/>
      <c r="B3" s="7"/>
      <c r="C3" s="2"/>
      <c r="D3" s="2"/>
      <c r="E3" s="2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7" ht="15">
      <c r="A7" s="99" t="s">
        <v>34</v>
      </c>
      <c r="B7" s="100"/>
      <c r="C7" s="101"/>
      <c r="D7" s="10">
        <f>SUM(D8:D9)</f>
        <v>444.08510469396697</v>
      </c>
      <c r="E7" s="10">
        <v>0.9868557882088155</v>
      </c>
      <c r="F7" s="51"/>
      <c r="G7" s="52"/>
    </row>
    <row r="8" spans="1:7" ht="15">
      <c r="A8" s="11">
        <v>1</v>
      </c>
      <c r="B8" s="8" t="s">
        <v>5</v>
      </c>
      <c r="C8" s="12" t="s">
        <v>6</v>
      </c>
      <c r="D8" s="13">
        <f>E8*$D$2*12</f>
        <v>406.29927236410515</v>
      </c>
      <c r="E8" s="14">
        <v>0.9028872719202337</v>
      </c>
      <c r="F8" s="51"/>
      <c r="G8" s="52"/>
    </row>
    <row r="9" spans="1:7" ht="30">
      <c r="A9" s="11">
        <v>2</v>
      </c>
      <c r="B9" s="15" t="s">
        <v>7</v>
      </c>
      <c r="C9" s="15" t="s">
        <v>8</v>
      </c>
      <c r="D9" s="13">
        <f>E9*$D$2*12</f>
        <v>37.78583232986179</v>
      </c>
      <c r="E9" s="13">
        <v>0.08396851628858176</v>
      </c>
      <c r="F9" s="51"/>
      <c r="G9" s="52"/>
    </row>
    <row r="10" spans="1:7" ht="32.25" customHeight="1">
      <c r="A10" s="99" t="s">
        <v>68</v>
      </c>
      <c r="B10" s="102"/>
      <c r="C10" s="103"/>
      <c r="D10" s="16">
        <f>SUM(D11:D11)</f>
        <v>24.053378266870574</v>
      </c>
      <c r="E10" s="16">
        <v>0.053451951704156835</v>
      </c>
      <c r="F10" s="51"/>
      <c r="G10" s="52"/>
    </row>
    <row r="11" spans="1:6" ht="60">
      <c r="A11" s="11">
        <v>3</v>
      </c>
      <c r="B11" s="15" t="s">
        <v>35</v>
      </c>
      <c r="C11" s="15" t="s">
        <v>10</v>
      </c>
      <c r="D11" s="13">
        <f>E11*12*$D$2</f>
        <v>24.053378266870574</v>
      </c>
      <c r="E11" s="13">
        <v>0.053451951704156835</v>
      </c>
      <c r="F11" s="51"/>
    </row>
    <row r="12" spans="1:6" ht="15">
      <c r="A12" s="105" t="s">
        <v>13</v>
      </c>
      <c r="B12" s="106"/>
      <c r="C12" s="106"/>
      <c r="D12" s="19">
        <f>SUM(D13:D14)</f>
        <v>177.41940947166768</v>
      </c>
      <c r="E12" s="19">
        <v>0.39426535438148375</v>
      </c>
      <c r="F12" s="51"/>
    </row>
    <row r="13" spans="1:6" ht="60">
      <c r="A13" s="11">
        <v>4</v>
      </c>
      <c r="B13" s="15" t="s">
        <v>81</v>
      </c>
      <c r="C13" s="15" t="s">
        <v>10</v>
      </c>
      <c r="D13" s="13">
        <f>E13*12*$D$2</f>
        <v>48.47561924343411</v>
      </c>
      <c r="E13" s="13">
        <v>0.10772359831874247</v>
      </c>
      <c r="F13" s="51"/>
    </row>
    <row r="14" spans="1:6" ht="60">
      <c r="A14" s="11">
        <v>5</v>
      </c>
      <c r="B14" s="15" t="s">
        <v>15</v>
      </c>
      <c r="C14" s="15" t="s">
        <v>124</v>
      </c>
      <c r="D14" s="13">
        <f>E14*12*$D$2</f>
        <v>128.94379022823358</v>
      </c>
      <c r="E14" s="14">
        <v>0.2865417560627413</v>
      </c>
      <c r="F14" s="51"/>
    </row>
    <row r="15" spans="1:6" ht="15">
      <c r="A15" s="105" t="s">
        <v>17</v>
      </c>
      <c r="B15" s="105"/>
      <c r="C15" s="105"/>
      <c r="D15" s="20">
        <f>SUM(D16)</f>
        <v>90.6752557082645</v>
      </c>
      <c r="E15" s="20">
        <v>0.20150056824058776</v>
      </c>
      <c r="F15" s="51"/>
    </row>
    <row r="16" spans="1:6" ht="15">
      <c r="A16" s="11">
        <v>6</v>
      </c>
      <c r="B16" s="15" t="s">
        <v>18</v>
      </c>
      <c r="C16" s="15" t="s">
        <v>19</v>
      </c>
      <c r="D16" s="13">
        <f>E16*12*$D$2</f>
        <v>90.6752557082645</v>
      </c>
      <c r="E16" s="43">
        <v>0.20150056824058776</v>
      </c>
      <c r="F16" s="51"/>
    </row>
    <row r="17" spans="1:6" ht="15">
      <c r="A17" s="105" t="s">
        <v>20</v>
      </c>
      <c r="B17" s="105"/>
      <c r="C17" s="105"/>
      <c r="D17" s="20">
        <f>SUM(D18:D18)</f>
        <v>64.165180869504</v>
      </c>
      <c r="E17" s="20">
        <v>0.14258929082112</v>
      </c>
      <c r="F17" s="51"/>
    </row>
    <row r="18" spans="1:6" ht="15">
      <c r="A18" s="18">
        <v>7</v>
      </c>
      <c r="B18" s="44" t="s">
        <v>36</v>
      </c>
      <c r="C18" s="44" t="s">
        <v>37</v>
      </c>
      <c r="D18" s="13">
        <f>E18*12*$D$2</f>
        <v>64.165180869504</v>
      </c>
      <c r="E18" s="43">
        <v>0.14258929082112</v>
      </c>
      <c r="F18" s="51"/>
    </row>
    <row r="19" spans="1:6" ht="15">
      <c r="A19" s="9"/>
      <c r="B19" s="21" t="s">
        <v>22</v>
      </c>
      <c r="C19" s="21"/>
      <c r="D19" s="22">
        <f>D7+D10+D12+D15+D17</f>
        <v>800.3983290102738</v>
      </c>
      <c r="E19" s="10">
        <v>1.778662953356164</v>
      </c>
      <c r="F19" s="51"/>
    </row>
    <row r="20" spans="1:6" ht="15">
      <c r="A20" s="23"/>
      <c r="B20" s="24"/>
      <c r="C20" s="25"/>
      <c r="D20" s="26"/>
      <c r="E20" s="27"/>
      <c r="F20" s="2"/>
    </row>
    <row r="21" spans="1:6" ht="15">
      <c r="A21" s="38"/>
      <c r="B21" s="38"/>
      <c r="C21" s="38"/>
      <c r="D21" s="38"/>
      <c r="E21" s="38"/>
      <c r="F21" s="39"/>
    </row>
    <row r="22" spans="1:6" ht="105">
      <c r="A22" s="18" t="s">
        <v>23</v>
      </c>
      <c r="B22" s="18" t="s">
        <v>24</v>
      </c>
      <c r="C22" s="18" t="s">
        <v>25</v>
      </c>
      <c r="D22" s="18" t="s">
        <v>26</v>
      </c>
      <c r="E22" s="18" t="s">
        <v>63</v>
      </c>
      <c r="F22" s="18" t="s">
        <v>27</v>
      </c>
    </row>
    <row r="23" spans="1:6" ht="15">
      <c r="A23" s="18">
        <v>1</v>
      </c>
      <c r="B23" s="8" t="s">
        <v>75</v>
      </c>
      <c r="C23" s="18" t="s">
        <v>175</v>
      </c>
      <c r="D23" s="45">
        <f>E23*12*D2</f>
        <v>995.9399999999999</v>
      </c>
      <c r="E23" s="28">
        <v>2.2132</v>
      </c>
      <c r="F23" s="18">
        <v>2</v>
      </c>
    </row>
    <row r="24" spans="1:6" ht="15">
      <c r="A24" s="18"/>
      <c r="B24" s="30" t="s">
        <v>29</v>
      </c>
      <c r="C24" s="17"/>
      <c r="D24" s="53">
        <f>SUM(D23:D23)</f>
        <v>995.9399999999999</v>
      </c>
      <c r="E24" s="31">
        <f>SUM(E23:E23)</f>
        <v>2.2132</v>
      </c>
      <c r="F24" s="32"/>
    </row>
    <row r="25" spans="1:6" ht="15">
      <c r="A25" s="23"/>
      <c r="B25" s="24"/>
      <c r="C25" s="33"/>
      <c r="D25" s="33"/>
      <c r="E25" s="33"/>
      <c r="F25" s="33"/>
    </row>
    <row r="26" spans="1:6" ht="15">
      <c r="A26" s="23"/>
      <c r="B26" s="24"/>
      <c r="C26" s="33"/>
      <c r="D26" s="33"/>
      <c r="E26" s="33"/>
      <c r="F26" s="33"/>
    </row>
    <row r="27" spans="1:6" ht="29.25">
      <c r="A27" s="23"/>
      <c r="B27" s="24" t="s">
        <v>30</v>
      </c>
      <c r="C27" s="34">
        <f>D19+D24</f>
        <v>1796.3383290102738</v>
      </c>
      <c r="D27" s="34"/>
      <c r="E27" s="34"/>
      <c r="F27" s="33"/>
    </row>
    <row r="28" spans="1:6" ht="15">
      <c r="A28" s="23"/>
      <c r="B28" s="24" t="s">
        <v>31</v>
      </c>
      <c r="C28" s="35">
        <f>E19+E24</f>
        <v>3.991862953356164</v>
      </c>
      <c r="D28" s="33"/>
      <c r="E28" s="33"/>
      <c r="F28" s="33"/>
    </row>
    <row r="29" spans="1:6" ht="13.5" customHeight="1">
      <c r="A29" s="23"/>
      <c r="B29" s="24"/>
      <c r="C29" s="35"/>
      <c r="D29" s="33"/>
      <c r="E29" s="33"/>
      <c r="F29" s="33"/>
    </row>
    <row r="31" spans="1:6" ht="33" customHeight="1">
      <c r="A31" s="98" t="s">
        <v>71</v>
      </c>
      <c r="B31" s="98"/>
      <c r="C31" s="98"/>
      <c r="D31" s="98"/>
      <c r="E31" s="98"/>
      <c r="F31" s="98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1</v>
      </c>
      <c r="C33" s="9" t="s">
        <v>2</v>
      </c>
      <c r="D33" s="9" t="s">
        <v>3</v>
      </c>
      <c r="E33" s="9" t="s">
        <v>4</v>
      </c>
      <c r="F33" s="2"/>
    </row>
    <row r="34" spans="1:5" ht="30" customHeight="1">
      <c r="A34" s="104" t="s">
        <v>72</v>
      </c>
      <c r="B34" s="104"/>
      <c r="C34" s="104"/>
      <c r="D34" s="10">
        <f>D35</f>
        <v>4.95</v>
      </c>
      <c r="E34" s="10">
        <v>0.011000000000000001</v>
      </c>
    </row>
    <row r="35" spans="1:5" ht="30">
      <c r="A35" s="11">
        <v>1</v>
      </c>
      <c r="B35" s="36" t="s">
        <v>32</v>
      </c>
      <c r="C35" s="36" t="s">
        <v>33</v>
      </c>
      <c r="D35" s="13">
        <f>E35*$D$2*12</f>
        <v>4.95</v>
      </c>
      <c r="E35" s="37">
        <v>0.011000000000000001</v>
      </c>
    </row>
    <row r="36" spans="1:5" ht="30" customHeight="1">
      <c r="A36" s="104" t="s">
        <v>73</v>
      </c>
      <c r="B36" s="104"/>
      <c r="C36" s="104"/>
      <c r="D36" s="10">
        <f>D37</f>
        <v>29.700000000000003</v>
      </c>
      <c r="E36" s="10">
        <v>0.066</v>
      </c>
    </row>
    <row r="37" spans="1:5" ht="15">
      <c r="A37" s="11">
        <v>2</v>
      </c>
      <c r="B37" s="49" t="s">
        <v>38</v>
      </c>
      <c r="C37" s="8" t="s">
        <v>33</v>
      </c>
      <c r="D37" s="13">
        <f>E37*$D$2*12</f>
        <v>29.700000000000003</v>
      </c>
      <c r="E37" s="47">
        <v>0.066</v>
      </c>
    </row>
    <row r="38" spans="1:5" ht="15">
      <c r="A38" s="9"/>
      <c r="B38" s="21" t="s">
        <v>22</v>
      </c>
      <c r="C38" s="21"/>
      <c r="D38" s="22">
        <f>D34+D36</f>
        <v>34.650000000000006</v>
      </c>
      <c r="E38" s="10">
        <v>0.077</v>
      </c>
    </row>
    <row r="41" spans="1:6" ht="105">
      <c r="A41" s="18" t="s">
        <v>23</v>
      </c>
      <c r="B41" s="18" t="s">
        <v>24</v>
      </c>
      <c r="C41" s="18" t="s">
        <v>25</v>
      </c>
      <c r="D41" s="18" t="s">
        <v>26</v>
      </c>
      <c r="E41" s="18" t="s">
        <v>63</v>
      </c>
      <c r="F41" s="18" t="s">
        <v>27</v>
      </c>
    </row>
    <row r="42" spans="1:6" ht="15">
      <c r="A42" s="18">
        <v>1</v>
      </c>
      <c r="B42" s="8" t="s">
        <v>159</v>
      </c>
      <c r="C42" s="18" t="s">
        <v>160</v>
      </c>
      <c r="D42" s="18">
        <f>E42*12*$D$2</f>
        <v>682</v>
      </c>
      <c r="E42" s="54">
        <v>1.5155555555555558</v>
      </c>
      <c r="F42" s="18">
        <v>2</v>
      </c>
    </row>
    <row r="43" spans="1:6" ht="15">
      <c r="A43" s="18">
        <v>2</v>
      </c>
      <c r="B43" s="44" t="s">
        <v>75</v>
      </c>
      <c r="C43" s="18" t="s">
        <v>176</v>
      </c>
      <c r="D43" s="45">
        <f>E43*12*$D$2</f>
        <v>3983.7599999999998</v>
      </c>
      <c r="E43" s="54">
        <v>8.8528</v>
      </c>
      <c r="F43" s="29">
        <v>2</v>
      </c>
    </row>
    <row r="44" spans="1:6" ht="15">
      <c r="A44" s="40"/>
      <c r="B44" s="40" t="s">
        <v>29</v>
      </c>
      <c r="C44" s="40"/>
      <c r="D44" s="41">
        <f>SUM(D42:D43)</f>
        <v>4665.76</v>
      </c>
      <c r="E44" s="42">
        <f>SUM(E42:E43)</f>
        <v>10.368355555555556</v>
      </c>
      <c r="F44" s="40"/>
    </row>
    <row r="46" spans="4:5" ht="15">
      <c r="D46" s="55"/>
      <c r="E46" s="55"/>
    </row>
    <row r="48" spans="2:3" ht="43.5">
      <c r="B48" s="24" t="s">
        <v>177</v>
      </c>
      <c r="C48" s="46">
        <f>C27</f>
        <v>1796.3383290102738</v>
      </c>
    </row>
  </sheetData>
  <mergeCells count="10">
    <mergeCell ref="A1:E1"/>
    <mergeCell ref="A4:E4"/>
    <mergeCell ref="A7:C7"/>
    <mergeCell ref="A10:C10"/>
    <mergeCell ref="A34:C34"/>
    <mergeCell ref="A36:C36"/>
    <mergeCell ref="A12:C12"/>
    <mergeCell ref="A15:C15"/>
    <mergeCell ref="A17:C17"/>
    <mergeCell ref="A31:F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75" workbookViewId="0" topLeftCell="A40">
      <selection activeCell="B52" sqref="B5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>
      <c r="A1" s="98" t="s">
        <v>178</v>
      </c>
      <c r="B1" s="98"/>
      <c r="C1" s="98"/>
      <c r="D1" s="98"/>
      <c r="E1" s="98"/>
      <c r="F1" s="2"/>
    </row>
    <row r="2" spans="1:6" ht="36" customHeight="1">
      <c r="A2" s="2"/>
      <c r="B2" s="1" t="s">
        <v>179</v>
      </c>
      <c r="C2" s="4"/>
      <c r="D2" s="5">
        <v>46.6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7" ht="15">
      <c r="A7" s="99" t="s">
        <v>34</v>
      </c>
      <c r="B7" s="100"/>
      <c r="C7" s="101"/>
      <c r="D7" s="10">
        <f>SUM(D8:D9)</f>
        <v>296.0567364626447</v>
      </c>
      <c r="E7" s="10">
        <v>0.5294290709274762</v>
      </c>
      <c r="F7" s="51"/>
      <c r="G7" s="52"/>
    </row>
    <row r="8" spans="1:7" ht="15">
      <c r="A8" s="11">
        <v>1</v>
      </c>
      <c r="B8" s="8" t="s">
        <v>5</v>
      </c>
      <c r="C8" s="12" t="s">
        <v>6</v>
      </c>
      <c r="D8" s="13">
        <f>E8*$D$2*12</f>
        <v>270.8661815760702</v>
      </c>
      <c r="E8" s="14">
        <v>0.48438158364819417</v>
      </c>
      <c r="F8" s="51"/>
      <c r="G8" s="52"/>
    </row>
    <row r="9" spans="1:7" ht="30">
      <c r="A9" s="11">
        <v>2</v>
      </c>
      <c r="B9" s="15" t="s">
        <v>7</v>
      </c>
      <c r="C9" s="15" t="s">
        <v>8</v>
      </c>
      <c r="D9" s="13">
        <f>E9*$D$2*12</f>
        <v>25.19055488657454</v>
      </c>
      <c r="E9" s="13">
        <v>0.045047487279282074</v>
      </c>
      <c r="F9" s="51"/>
      <c r="G9" s="52"/>
    </row>
    <row r="10" spans="1:7" ht="32.25" customHeight="1">
      <c r="A10" s="99" t="s">
        <v>68</v>
      </c>
      <c r="B10" s="102"/>
      <c r="C10" s="103"/>
      <c r="D10" s="16">
        <f>SUM(D11:D11)</f>
        <v>33.67472957361877</v>
      </c>
      <c r="E10" s="16">
        <v>0.060219473486442715</v>
      </c>
      <c r="F10" s="51"/>
      <c r="G10" s="52"/>
    </row>
    <row r="11" spans="1:6" ht="60">
      <c r="A11" s="11">
        <v>3</v>
      </c>
      <c r="B11" s="15" t="s">
        <v>35</v>
      </c>
      <c r="C11" s="15" t="s">
        <v>10</v>
      </c>
      <c r="D11" s="13">
        <f>E11*12*$D$2</f>
        <v>33.67472957361877</v>
      </c>
      <c r="E11" s="13">
        <v>0.060219473486442715</v>
      </c>
      <c r="F11" s="51"/>
    </row>
    <row r="12" spans="1:6" ht="15">
      <c r="A12" s="105" t="s">
        <v>13</v>
      </c>
      <c r="B12" s="106"/>
      <c r="C12" s="106"/>
      <c r="D12" s="19">
        <f>SUM(D13:D14)</f>
        <v>860.4668432754712</v>
      </c>
      <c r="E12" s="19">
        <v>1.5387461431964793</v>
      </c>
      <c r="F12" s="51"/>
    </row>
    <row r="13" spans="1:6" ht="75">
      <c r="A13" s="11">
        <v>4</v>
      </c>
      <c r="B13" s="15" t="s">
        <v>64</v>
      </c>
      <c r="C13" s="15" t="s">
        <v>10</v>
      </c>
      <c r="D13" s="13">
        <f>E13*12*$D$2</f>
        <v>99.52565666777173</v>
      </c>
      <c r="E13" s="13">
        <v>0.17797864210974915</v>
      </c>
      <c r="F13" s="51"/>
    </row>
    <row r="14" spans="1:6" ht="90">
      <c r="A14" s="11">
        <v>5</v>
      </c>
      <c r="B14" s="15" t="s">
        <v>15</v>
      </c>
      <c r="C14" s="15" t="s">
        <v>65</v>
      </c>
      <c r="D14" s="13">
        <f>E14*12*$D$2</f>
        <v>760.9411866076995</v>
      </c>
      <c r="E14" s="14">
        <v>1.3607675010867302</v>
      </c>
      <c r="F14" s="51"/>
    </row>
    <row r="15" spans="1:6" ht="15">
      <c r="A15" s="105" t="s">
        <v>17</v>
      </c>
      <c r="B15" s="105"/>
      <c r="C15" s="105"/>
      <c r="D15" s="20">
        <f>SUM(D16)</f>
        <v>94.40249064387872</v>
      </c>
      <c r="E15" s="20">
        <v>0.16881704335457567</v>
      </c>
      <c r="F15" s="51"/>
    </row>
    <row r="16" spans="1:6" ht="15">
      <c r="A16" s="11">
        <v>6</v>
      </c>
      <c r="B16" s="15" t="s">
        <v>18</v>
      </c>
      <c r="C16" s="15" t="s">
        <v>19</v>
      </c>
      <c r="D16" s="13">
        <f>E16*12*$D$2</f>
        <v>94.40249064387872</v>
      </c>
      <c r="E16" s="43">
        <v>0.16881704335457567</v>
      </c>
      <c r="F16" s="51"/>
    </row>
    <row r="17" spans="1:6" ht="15">
      <c r="A17" s="9"/>
      <c r="B17" s="21" t="s">
        <v>22</v>
      </c>
      <c r="C17" s="21"/>
      <c r="D17" s="22">
        <f>D7+D10+D12+D15</f>
        <v>1284.6007999556134</v>
      </c>
      <c r="E17" s="10">
        <v>2.2972117309649738</v>
      </c>
      <c r="F17" s="51"/>
    </row>
    <row r="18" spans="1:6" ht="15">
      <c r="A18" s="23"/>
      <c r="B18" s="24"/>
      <c r="C18" s="25"/>
      <c r="D18" s="26"/>
      <c r="E18" s="27"/>
      <c r="F18" s="2"/>
    </row>
    <row r="19" spans="1:6" ht="15">
      <c r="A19" s="38"/>
      <c r="B19" s="38"/>
      <c r="C19" s="38"/>
      <c r="D19" s="38"/>
      <c r="E19" s="38"/>
      <c r="F19" s="39"/>
    </row>
    <row r="20" spans="1:6" ht="105">
      <c r="A20" s="18" t="s">
        <v>23</v>
      </c>
      <c r="B20" s="18" t="s">
        <v>24</v>
      </c>
      <c r="C20" s="18" t="s">
        <v>25</v>
      </c>
      <c r="D20" s="18" t="s">
        <v>26</v>
      </c>
      <c r="E20" s="18" t="s">
        <v>63</v>
      </c>
      <c r="F20" s="18" t="s">
        <v>27</v>
      </c>
    </row>
    <row r="21" spans="1:6" ht="15">
      <c r="A21" s="18">
        <v>1</v>
      </c>
      <c r="B21" s="8" t="s">
        <v>75</v>
      </c>
      <c r="C21" s="18" t="s">
        <v>127</v>
      </c>
      <c r="D21" s="18">
        <f>E21*12*D2</f>
        <v>1272.5900000000004</v>
      </c>
      <c r="E21" s="28">
        <v>2.2757331902718176</v>
      </c>
      <c r="F21" s="18">
        <v>2</v>
      </c>
    </row>
    <row r="22" spans="1:6" ht="15">
      <c r="A22" s="18"/>
      <c r="B22" s="30" t="s">
        <v>29</v>
      </c>
      <c r="C22" s="17"/>
      <c r="D22" s="53">
        <f>SUM(D21:D21)</f>
        <v>1272.5900000000004</v>
      </c>
      <c r="E22" s="31">
        <f>SUM(E21:E21)</f>
        <v>2.2757331902718176</v>
      </c>
      <c r="F22" s="32"/>
    </row>
    <row r="23" spans="1:6" ht="15">
      <c r="A23" s="23"/>
      <c r="B23" s="24"/>
      <c r="C23" s="33"/>
      <c r="D23" s="33"/>
      <c r="E23" s="33"/>
      <c r="F23" s="33"/>
    </row>
    <row r="24" spans="1:6" ht="29.25">
      <c r="A24" s="23"/>
      <c r="B24" s="24" t="s">
        <v>30</v>
      </c>
      <c r="C24" s="34">
        <f>D17+D22</f>
        <v>2557.190799955614</v>
      </c>
      <c r="D24" s="34"/>
      <c r="E24" s="34"/>
      <c r="F24" s="33"/>
    </row>
    <row r="25" spans="1:6" ht="15">
      <c r="A25" s="23"/>
      <c r="B25" s="24" t="s">
        <v>31</v>
      </c>
      <c r="C25" s="35">
        <f>E17+E22</f>
        <v>4.572944921236791</v>
      </c>
      <c r="D25" s="33"/>
      <c r="E25" s="33"/>
      <c r="F25" s="33"/>
    </row>
    <row r="26" spans="1:6" ht="11.25" customHeight="1">
      <c r="A26" s="23"/>
      <c r="B26" s="24"/>
      <c r="C26" s="35"/>
      <c r="D26" s="33"/>
      <c r="E26" s="33"/>
      <c r="F26" s="33"/>
    </row>
    <row r="27" spans="1:6" ht="15">
      <c r="A27" s="23"/>
      <c r="B27" s="24"/>
      <c r="C27" s="35"/>
      <c r="D27" s="33"/>
      <c r="E27" s="33"/>
      <c r="F27" s="33"/>
    </row>
    <row r="28" spans="1:6" ht="33" customHeight="1">
      <c r="A28" s="98" t="s">
        <v>71</v>
      </c>
      <c r="B28" s="98"/>
      <c r="C28" s="98"/>
      <c r="D28" s="98"/>
      <c r="E28" s="98"/>
      <c r="F28" s="9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1</v>
      </c>
      <c r="C30" s="9" t="s">
        <v>2</v>
      </c>
      <c r="D30" s="9" t="s">
        <v>3</v>
      </c>
      <c r="E30" s="9" t="s">
        <v>4</v>
      </c>
      <c r="F30" s="2"/>
    </row>
    <row r="31" spans="1:5" ht="30" customHeight="1">
      <c r="A31" s="104" t="s">
        <v>72</v>
      </c>
      <c r="B31" s="104"/>
      <c r="C31" s="104"/>
      <c r="D31" s="10">
        <f>D32</f>
        <v>6.151200000000001</v>
      </c>
      <c r="E31" s="10">
        <v>0.011000000000000001</v>
      </c>
    </row>
    <row r="32" spans="1:5" ht="30">
      <c r="A32" s="11">
        <v>1</v>
      </c>
      <c r="B32" s="36" t="s">
        <v>32</v>
      </c>
      <c r="C32" s="36" t="s">
        <v>33</v>
      </c>
      <c r="D32" s="13">
        <f>E32*$D$2*12</f>
        <v>6.151200000000001</v>
      </c>
      <c r="E32" s="37">
        <v>0.011000000000000001</v>
      </c>
    </row>
    <row r="33" spans="1:5" ht="30" customHeight="1">
      <c r="A33" s="104" t="s">
        <v>73</v>
      </c>
      <c r="B33" s="104"/>
      <c r="C33" s="104"/>
      <c r="D33" s="10">
        <f>D34</f>
        <v>36.9072</v>
      </c>
      <c r="E33" s="10">
        <v>0.066</v>
      </c>
    </row>
    <row r="34" spans="1:5" ht="15">
      <c r="A34" s="11">
        <v>2</v>
      </c>
      <c r="B34" s="49" t="s">
        <v>38</v>
      </c>
      <c r="C34" s="8" t="s">
        <v>33</v>
      </c>
      <c r="D34" s="13">
        <f>E34*$D$2*12</f>
        <v>36.9072</v>
      </c>
      <c r="E34" s="47">
        <v>0.066</v>
      </c>
    </row>
    <row r="35" spans="1:5" ht="15">
      <c r="A35" s="9"/>
      <c r="B35" s="21" t="s">
        <v>22</v>
      </c>
      <c r="C35" s="21"/>
      <c r="D35" s="22">
        <f>D31+D33</f>
        <v>43.058400000000006</v>
      </c>
      <c r="E35" s="10">
        <v>0.077</v>
      </c>
    </row>
    <row r="36" spans="1:6" ht="15">
      <c r="A36" s="2"/>
      <c r="B36" s="2"/>
      <c r="C36" s="2"/>
      <c r="D36" s="2"/>
      <c r="E36" s="2"/>
      <c r="F36" s="2"/>
    </row>
    <row r="37" spans="1:6" ht="15">
      <c r="A37" s="24"/>
      <c r="B37" s="24"/>
      <c r="C37" s="24"/>
      <c r="D37" s="24"/>
      <c r="E37" s="24"/>
      <c r="F37" s="23"/>
    </row>
    <row r="38" spans="1:6" ht="105">
      <c r="A38" s="18" t="s">
        <v>23</v>
      </c>
      <c r="B38" s="18" t="s">
        <v>24</v>
      </c>
      <c r="C38" s="18" t="s">
        <v>25</v>
      </c>
      <c r="D38" s="18" t="s">
        <v>26</v>
      </c>
      <c r="E38" s="18" t="s">
        <v>63</v>
      </c>
      <c r="F38" s="18" t="s">
        <v>27</v>
      </c>
    </row>
    <row r="39" spans="1:6" ht="15">
      <c r="A39" s="18">
        <v>1</v>
      </c>
      <c r="B39" s="97" t="s">
        <v>180</v>
      </c>
      <c r="C39" s="18" t="s">
        <v>166</v>
      </c>
      <c r="D39" s="18">
        <f>E39*12*$D$2</f>
        <v>1023.0000000000001</v>
      </c>
      <c r="E39" s="54">
        <v>1.8293991416309014</v>
      </c>
      <c r="F39" s="18">
        <v>2</v>
      </c>
    </row>
    <row r="40" spans="1:6" ht="15">
      <c r="A40" s="18">
        <v>2</v>
      </c>
      <c r="B40" s="44" t="s">
        <v>75</v>
      </c>
      <c r="C40" s="18" t="s">
        <v>181</v>
      </c>
      <c r="D40" s="18">
        <f>E40*12*$D$2</f>
        <v>4813.710000000001</v>
      </c>
      <c r="E40" s="54">
        <v>8.608208154506439</v>
      </c>
      <c r="F40" s="18">
        <v>2</v>
      </c>
    </row>
    <row r="41" spans="1:6" ht="15">
      <c r="A41" s="40"/>
      <c r="B41" s="40" t="s">
        <v>29</v>
      </c>
      <c r="C41" s="40"/>
      <c r="D41" s="41">
        <f>SUM(D39:D40)</f>
        <v>5836.710000000001</v>
      </c>
      <c r="E41" s="42">
        <f>SUM(E39:E40)</f>
        <v>10.43760729613734</v>
      </c>
      <c r="F41" s="40"/>
    </row>
    <row r="43" ht="15">
      <c r="D43" s="55"/>
    </row>
    <row r="45" spans="2:3" ht="43.5">
      <c r="B45" s="24" t="s">
        <v>182</v>
      </c>
      <c r="C45" s="46">
        <f>C24</f>
        <v>2557.190799955614</v>
      </c>
    </row>
  </sheetData>
  <mergeCells count="9">
    <mergeCell ref="A1:E1"/>
    <mergeCell ref="A4:E4"/>
    <mergeCell ref="A7:C7"/>
    <mergeCell ref="A10:C10"/>
    <mergeCell ref="A33:C33"/>
    <mergeCell ref="A12:C12"/>
    <mergeCell ref="A15:C15"/>
    <mergeCell ref="A28:F28"/>
    <mergeCell ref="A31:C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zoomScale="75" zoomScaleNormal="75" workbookViewId="0" topLeftCell="A139">
      <selection activeCell="B77" sqref="B77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98" t="s">
        <v>41</v>
      </c>
      <c r="B1" s="98"/>
      <c r="C1" s="98"/>
      <c r="D1" s="98"/>
      <c r="E1" s="98"/>
      <c r="F1" s="2"/>
    </row>
    <row r="2" spans="1:6" ht="24.75" customHeight="1">
      <c r="A2" s="2"/>
      <c r="B2" s="1" t="s">
        <v>94</v>
      </c>
      <c r="C2" s="4"/>
      <c r="D2" s="57">
        <v>104.5</v>
      </c>
      <c r="E2" s="6" t="s">
        <v>0</v>
      </c>
      <c r="F2" s="2"/>
    </row>
    <row r="3" spans="1:6" ht="9.75" customHeight="1">
      <c r="A3" s="2"/>
      <c r="B3" s="7"/>
      <c r="C3" s="2"/>
      <c r="D3" s="2"/>
      <c r="E3" s="2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12" customHeight="1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7" ht="15">
      <c r="A7" s="99" t="s">
        <v>34</v>
      </c>
      <c r="B7" s="100"/>
      <c r="C7" s="101"/>
      <c r="D7" s="10">
        <f>SUM(D8:D9)</f>
        <v>1628.3120505445472</v>
      </c>
      <c r="E7" s="10">
        <v>1.2984944581694955</v>
      </c>
      <c r="F7" s="51"/>
      <c r="G7" s="52"/>
    </row>
    <row r="8" spans="1:7" ht="15.75" customHeight="1">
      <c r="A8" s="11">
        <v>1</v>
      </c>
      <c r="B8" s="8" t="s">
        <v>5</v>
      </c>
      <c r="C8" s="12" t="s">
        <v>6</v>
      </c>
      <c r="D8" s="13">
        <f>E8*$D$2*12</f>
        <v>1489.7639986683869</v>
      </c>
      <c r="E8" s="14">
        <v>1.188009568316098</v>
      </c>
      <c r="F8" s="51"/>
      <c r="G8" s="52"/>
    </row>
    <row r="9" spans="1:7" ht="30">
      <c r="A9" s="11">
        <v>2</v>
      </c>
      <c r="B9" s="15" t="s">
        <v>7</v>
      </c>
      <c r="C9" s="15" t="s">
        <v>8</v>
      </c>
      <c r="D9" s="13">
        <f>E9*$D$2*12</f>
        <v>138.54805187616034</v>
      </c>
      <c r="E9" s="13">
        <v>0.11048488985339741</v>
      </c>
      <c r="F9" s="51"/>
      <c r="G9" s="52"/>
    </row>
    <row r="10" spans="1:7" ht="30.75" customHeight="1">
      <c r="A10" s="99" t="s">
        <v>68</v>
      </c>
      <c r="B10" s="102"/>
      <c r="C10" s="103"/>
      <c r="D10" s="16">
        <f>SUM(D11:D11)</f>
        <v>39.542088084845815</v>
      </c>
      <c r="E10" s="16">
        <v>0.031532765617899375</v>
      </c>
      <c r="F10" s="51"/>
      <c r="G10" s="52"/>
    </row>
    <row r="11" spans="1:6" ht="90">
      <c r="A11" s="11">
        <v>3</v>
      </c>
      <c r="B11" s="15" t="s">
        <v>12</v>
      </c>
      <c r="C11" s="15" t="s">
        <v>10</v>
      </c>
      <c r="D11" s="13">
        <f>E11*12*$D$2</f>
        <v>39.542088084845815</v>
      </c>
      <c r="E11" s="13">
        <v>0.031532765617899375</v>
      </c>
      <c r="F11" s="51"/>
    </row>
    <row r="12" spans="1:6" ht="15">
      <c r="A12" s="105" t="s">
        <v>13</v>
      </c>
      <c r="B12" s="106"/>
      <c r="C12" s="106"/>
      <c r="D12" s="19">
        <f>SUM(D13:D14)</f>
        <v>434.0657592600669</v>
      </c>
      <c r="E12" s="19">
        <v>0.34614494358857006</v>
      </c>
      <c r="F12" s="51"/>
    </row>
    <row r="13" spans="1:6" ht="76.5" customHeight="1">
      <c r="A13" s="11">
        <v>4</v>
      </c>
      <c r="B13" s="15" t="s">
        <v>39</v>
      </c>
      <c r="C13" s="15" t="s">
        <v>10</v>
      </c>
      <c r="D13" s="13">
        <f>E13*12*$D$2</f>
        <v>47.551853397985035</v>
      </c>
      <c r="E13" s="13">
        <v>0.03792013827590513</v>
      </c>
      <c r="F13" s="51"/>
    </row>
    <row r="14" spans="1:6" ht="75">
      <c r="A14" s="11">
        <v>5</v>
      </c>
      <c r="B14" s="15" t="s">
        <v>15</v>
      </c>
      <c r="C14" s="15" t="s">
        <v>40</v>
      </c>
      <c r="D14" s="13">
        <f>E14*12*$D$2</f>
        <v>386.51390586208186</v>
      </c>
      <c r="E14" s="14">
        <v>0.30822480531266494</v>
      </c>
      <c r="F14" s="51"/>
    </row>
    <row r="15" spans="1:6" ht="15">
      <c r="A15" s="105" t="s">
        <v>17</v>
      </c>
      <c r="B15" s="105"/>
      <c r="C15" s="105"/>
      <c r="D15" s="20">
        <f>SUM(D16)</f>
        <v>241.16399999999936</v>
      </c>
      <c r="E15" s="20">
        <v>0.19231578947368372</v>
      </c>
      <c r="F15" s="51"/>
    </row>
    <row r="16" spans="1:6" ht="15">
      <c r="A16" s="11">
        <v>6</v>
      </c>
      <c r="B16" s="15" t="s">
        <v>18</v>
      </c>
      <c r="C16" s="15" t="s">
        <v>19</v>
      </c>
      <c r="D16" s="13">
        <f>E16*12*$D$2</f>
        <v>241.16399999999936</v>
      </c>
      <c r="E16" s="43">
        <v>0.19231578947368372</v>
      </c>
      <c r="F16" s="51"/>
    </row>
    <row r="17" spans="1:6" ht="15">
      <c r="A17" s="105" t="s">
        <v>20</v>
      </c>
      <c r="B17" s="105"/>
      <c r="C17" s="105"/>
      <c r="D17" s="20">
        <f>SUM(D18:D20)</f>
        <v>516.2402700875521</v>
      </c>
      <c r="E17" s="20">
        <v>0.4116748565291483</v>
      </c>
      <c r="F17" s="51"/>
    </row>
    <row r="18" spans="1:6" ht="45">
      <c r="A18" s="11">
        <v>7</v>
      </c>
      <c r="B18" s="15" t="s">
        <v>58</v>
      </c>
      <c r="C18" s="15" t="s">
        <v>21</v>
      </c>
      <c r="D18" s="13">
        <f>E18*12*$D$2</f>
        <v>38.44287788998742</v>
      </c>
      <c r="E18" s="13">
        <v>0.030656202464104804</v>
      </c>
      <c r="F18" s="51"/>
    </row>
    <row r="19" spans="1:6" ht="15">
      <c r="A19" s="11">
        <v>8</v>
      </c>
      <c r="B19" s="15" t="s">
        <v>95</v>
      </c>
      <c r="C19" s="15" t="s">
        <v>10</v>
      </c>
      <c r="D19" s="13">
        <f>E19*12*$D$2</f>
        <v>242.5250623427167</v>
      </c>
      <c r="E19" s="14">
        <v>0.19340116614251732</v>
      </c>
      <c r="F19" s="51"/>
    </row>
    <row r="20" spans="1:6" ht="15">
      <c r="A20" s="18">
        <v>9</v>
      </c>
      <c r="B20" s="44" t="s">
        <v>36</v>
      </c>
      <c r="C20" s="44" t="s">
        <v>37</v>
      </c>
      <c r="D20" s="13">
        <f>E20*12*$D$2</f>
        <v>235.2723298548479</v>
      </c>
      <c r="E20" s="43">
        <v>0.18761748792252622</v>
      </c>
      <c r="F20" s="51"/>
    </row>
    <row r="21" spans="1:6" ht="15">
      <c r="A21" s="9"/>
      <c r="B21" s="21" t="s">
        <v>22</v>
      </c>
      <c r="C21" s="21"/>
      <c r="D21" s="22">
        <f>D7+D10+D12+D15+D17</f>
        <v>2859.3241679770117</v>
      </c>
      <c r="E21" s="10">
        <v>2.2801628133787974</v>
      </c>
      <c r="F21" s="51"/>
    </row>
    <row r="22" spans="1:6" ht="8.25" customHeight="1">
      <c r="A22" s="23"/>
      <c r="B22" s="24"/>
      <c r="C22" s="25"/>
      <c r="D22" s="26"/>
      <c r="E22" s="27"/>
      <c r="F22" s="2"/>
    </row>
    <row r="23" spans="1:6" ht="4.5" customHeight="1">
      <c r="A23" s="38"/>
      <c r="B23" s="38"/>
      <c r="C23" s="38"/>
      <c r="D23" s="38"/>
      <c r="E23" s="38"/>
      <c r="F23" s="39"/>
    </row>
    <row r="24" spans="1:6" ht="105">
      <c r="A24" s="18" t="s">
        <v>23</v>
      </c>
      <c r="B24" s="18" t="s">
        <v>24</v>
      </c>
      <c r="C24" s="18" t="s">
        <v>25</v>
      </c>
      <c r="D24" s="18" t="s">
        <v>26</v>
      </c>
      <c r="E24" s="18" t="s">
        <v>63</v>
      </c>
      <c r="F24" s="18" t="s">
        <v>27</v>
      </c>
    </row>
    <row r="25" spans="1:6" ht="15">
      <c r="A25" s="18">
        <v>1</v>
      </c>
      <c r="B25" s="8" t="s">
        <v>28</v>
      </c>
      <c r="C25" s="18" t="s">
        <v>96</v>
      </c>
      <c r="D25" s="18">
        <f>E25*D2*12</f>
        <v>3432.000000000001</v>
      </c>
      <c r="E25" s="28">
        <v>2.7368421052631584</v>
      </c>
      <c r="F25" s="29">
        <v>2</v>
      </c>
    </row>
    <row r="26" spans="1:6" ht="15">
      <c r="A26" s="18"/>
      <c r="B26" s="30" t="s">
        <v>29</v>
      </c>
      <c r="C26" s="17"/>
      <c r="D26" s="53">
        <f>SUM(D25:D25)</f>
        <v>3432.000000000001</v>
      </c>
      <c r="E26" s="31">
        <v>2.7368421052631584</v>
      </c>
      <c r="F26" s="32"/>
    </row>
    <row r="27" spans="1:6" ht="5.25" customHeight="1">
      <c r="A27" s="23"/>
      <c r="B27" s="24"/>
      <c r="C27" s="33"/>
      <c r="D27" s="33"/>
      <c r="E27" s="33"/>
      <c r="F27" s="33"/>
    </row>
    <row r="28" spans="1:6" ht="29.25">
      <c r="A28" s="23"/>
      <c r="B28" s="24" t="s">
        <v>30</v>
      </c>
      <c r="C28" s="34">
        <f>D21+D26</f>
        <v>6291.324167977013</v>
      </c>
      <c r="D28" s="34"/>
      <c r="E28" s="34"/>
      <c r="F28" s="33"/>
    </row>
    <row r="29" spans="1:6" ht="15">
      <c r="A29" s="23"/>
      <c r="B29" s="24" t="s">
        <v>31</v>
      </c>
      <c r="C29" s="35">
        <f>E21+E26</f>
        <v>5.017004918641955</v>
      </c>
      <c r="D29" s="33"/>
      <c r="E29" s="33"/>
      <c r="F29" s="33"/>
    </row>
    <row r="30" spans="1:6" ht="4.5" customHeight="1">
      <c r="A30" s="23"/>
      <c r="B30" s="24"/>
      <c r="C30" s="35"/>
      <c r="D30" s="33"/>
      <c r="E30" s="33"/>
      <c r="F30" s="33"/>
    </row>
    <row r="31" spans="1:6" ht="6.75" customHeight="1">
      <c r="A31" s="2"/>
      <c r="B31" s="2"/>
      <c r="C31" s="2"/>
      <c r="D31" s="2"/>
      <c r="E31" s="2"/>
      <c r="F31" s="2"/>
    </row>
    <row r="32" spans="1:6" ht="33" customHeight="1">
      <c r="A32" s="98" t="s">
        <v>90</v>
      </c>
      <c r="B32" s="98"/>
      <c r="C32" s="98"/>
      <c r="D32" s="98"/>
      <c r="E32" s="98"/>
      <c r="F32" s="98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1</v>
      </c>
      <c r="C34" s="9" t="s">
        <v>2</v>
      </c>
      <c r="D34" s="9" t="s">
        <v>3</v>
      </c>
      <c r="E34" s="9" t="s">
        <v>4</v>
      </c>
      <c r="F34" s="2"/>
    </row>
    <row r="35" spans="1:5" ht="15">
      <c r="A35" s="104" t="s">
        <v>72</v>
      </c>
      <c r="B35" s="104"/>
      <c r="C35" s="104"/>
      <c r="D35" s="10">
        <f>D36</f>
        <v>13.794</v>
      </c>
      <c r="E35" s="10">
        <v>0.011000000000000001</v>
      </c>
    </row>
    <row r="36" spans="1:5" ht="30">
      <c r="A36" s="11">
        <v>1</v>
      </c>
      <c r="B36" s="36" t="s">
        <v>32</v>
      </c>
      <c r="C36" s="36" t="s">
        <v>33</v>
      </c>
      <c r="D36" s="13">
        <f>E36*12*$D$2</f>
        <v>13.794</v>
      </c>
      <c r="E36" s="37">
        <v>0.011000000000000001</v>
      </c>
    </row>
    <row r="37" spans="1:5" ht="30" customHeight="1">
      <c r="A37" s="104" t="s">
        <v>73</v>
      </c>
      <c r="B37" s="104"/>
      <c r="C37" s="104"/>
      <c r="D37" s="10">
        <f>D38+D39</f>
        <v>110.35200000000002</v>
      </c>
      <c r="E37" s="10">
        <v>0.08800000000000001</v>
      </c>
    </row>
    <row r="38" spans="1:5" ht="48" customHeight="1">
      <c r="A38" s="11">
        <v>2</v>
      </c>
      <c r="B38" s="36" t="s">
        <v>59</v>
      </c>
      <c r="C38" s="36" t="s">
        <v>60</v>
      </c>
      <c r="D38" s="13">
        <f>E38*$D$2*12</f>
        <v>27.588000000000005</v>
      </c>
      <c r="E38" s="37">
        <v>0.022000000000000002</v>
      </c>
    </row>
    <row r="39" spans="1:5" ht="15">
      <c r="A39" s="11">
        <v>3</v>
      </c>
      <c r="B39" s="49" t="s">
        <v>38</v>
      </c>
      <c r="C39" s="8" t="s">
        <v>33</v>
      </c>
      <c r="D39" s="13">
        <f>E39*$D$2*12</f>
        <v>82.76400000000001</v>
      </c>
      <c r="E39" s="47">
        <v>0.066</v>
      </c>
    </row>
    <row r="40" spans="1:5" ht="15">
      <c r="A40" s="9"/>
      <c r="B40" s="21" t="s">
        <v>22</v>
      </c>
      <c r="C40" s="21"/>
      <c r="D40" s="22">
        <f>D35+D37</f>
        <v>124.14600000000002</v>
      </c>
      <c r="E40" s="10">
        <v>0.099</v>
      </c>
    </row>
    <row r="41" spans="1:6" ht="15">
      <c r="A41" s="2"/>
      <c r="B41" s="2"/>
      <c r="C41" s="2"/>
      <c r="D41" s="2"/>
      <c r="E41" s="2"/>
      <c r="F41" s="2"/>
    </row>
    <row r="42" spans="1:6" ht="15">
      <c r="A42" s="38"/>
      <c r="B42" s="38"/>
      <c r="C42" s="38"/>
      <c r="D42" s="38"/>
      <c r="E42" s="38"/>
      <c r="F42" s="39"/>
    </row>
    <row r="43" spans="1:6" ht="105">
      <c r="A43" s="18" t="s">
        <v>23</v>
      </c>
      <c r="B43" s="18" t="s">
        <v>24</v>
      </c>
      <c r="C43" s="18" t="s">
        <v>25</v>
      </c>
      <c r="D43" s="18" t="s">
        <v>26</v>
      </c>
      <c r="E43" s="18" t="s">
        <v>84</v>
      </c>
      <c r="F43" s="18" t="s">
        <v>27</v>
      </c>
    </row>
    <row r="44" spans="1:6" ht="15">
      <c r="A44" s="18">
        <v>1</v>
      </c>
      <c r="B44" s="8" t="s">
        <v>28</v>
      </c>
      <c r="C44" s="18" t="s">
        <v>96</v>
      </c>
      <c r="D44" s="18">
        <f>E44*12*D2</f>
        <v>3432.000000000001</v>
      </c>
      <c r="E44" s="28">
        <v>2.7368421052631584</v>
      </c>
      <c r="F44" s="29">
        <v>2</v>
      </c>
    </row>
    <row r="45" spans="1:6" ht="15">
      <c r="A45" s="40"/>
      <c r="B45" s="40" t="s">
        <v>29</v>
      </c>
      <c r="C45" s="40"/>
      <c r="D45" s="41">
        <f>SUM(D44:D44)</f>
        <v>3432.000000000001</v>
      </c>
      <c r="E45" s="42">
        <f>SUM(E44:E44)</f>
        <v>2.7368421052631584</v>
      </c>
      <c r="F45" s="40"/>
    </row>
    <row r="48" spans="1:6" ht="30.75" customHeight="1">
      <c r="A48" s="2"/>
      <c r="B48" s="1" t="s">
        <v>97</v>
      </c>
      <c r="C48" s="4"/>
      <c r="D48" s="57">
        <v>437.2</v>
      </c>
      <c r="E48" s="6" t="s">
        <v>0</v>
      </c>
      <c r="F48" s="2"/>
    </row>
    <row r="49" spans="1:6" ht="15">
      <c r="A49" s="2"/>
      <c r="B49" s="7"/>
      <c r="C49" s="2"/>
      <c r="D49" s="2"/>
      <c r="E49" s="2"/>
      <c r="F49" s="2"/>
    </row>
    <row r="50" spans="1:6" ht="30.75" customHeight="1">
      <c r="A50" s="98" t="s">
        <v>67</v>
      </c>
      <c r="B50" s="98"/>
      <c r="C50" s="98"/>
      <c r="D50" s="98"/>
      <c r="E50" s="98"/>
      <c r="F50" s="2"/>
    </row>
    <row r="51" spans="1:6" ht="15">
      <c r="A51" s="1"/>
      <c r="B51" s="1"/>
      <c r="C51" s="1"/>
      <c r="D51" s="1"/>
      <c r="E51" s="1"/>
      <c r="F51" s="2"/>
    </row>
    <row r="52" spans="1:6" ht="71.25">
      <c r="A52" s="8"/>
      <c r="B52" s="9" t="s">
        <v>1</v>
      </c>
      <c r="C52" s="9" t="s">
        <v>2</v>
      </c>
      <c r="D52" s="9" t="s">
        <v>3</v>
      </c>
      <c r="E52" s="9" t="s">
        <v>4</v>
      </c>
      <c r="F52" s="2"/>
    </row>
    <row r="53" spans="1:6" ht="30.75" customHeight="1">
      <c r="A53" s="105" t="s">
        <v>86</v>
      </c>
      <c r="B53" s="106"/>
      <c r="C53" s="106"/>
      <c r="D53" s="10">
        <f>SUM(D54:D61)</f>
        <v>11626.886564740724</v>
      </c>
      <c r="E53" s="10">
        <v>2.216164715755704</v>
      </c>
      <c r="F53" s="50"/>
    </row>
    <row r="54" spans="1:6" ht="31.5" customHeight="1">
      <c r="A54" s="11">
        <v>1</v>
      </c>
      <c r="B54" s="8" t="s">
        <v>42</v>
      </c>
      <c r="C54" s="12" t="s">
        <v>43</v>
      </c>
      <c r="D54" s="13">
        <f aca="true" t="shared" si="0" ref="D54:D61">E54*$D$48*12</f>
        <v>1117.3047668372606</v>
      </c>
      <c r="E54" s="47">
        <v>0.21296598940935893</v>
      </c>
      <c r="F54" s="50"/>
    </row>
    <row r="55" spans="1:6" ht="15.75" customHeight="1">
      <c r="A55" s="11">
        <v>2</v>
      </c>
      <c r="B55" s="8" t="s">
        <v>44</v>
      </c>
      <c r="C55" s="12" t="s">
        <v>43</v>
      </c>
      <c r="D55" s="13">
        <f t="shared" si="0"/>
        <v>587.7289386726188</v>
      </c>
      <c r="E55" s="47">
        <v>0.11202518654174651</v>
      </c>
      <c r="F55" s="50"/>
    </row>
    <row r="56" spans="1:6" ht="15.75" customHeight="1">
      <c r="A56" s="11">
        <v>3</v>
      </c>
      <c r="B56" s="8" t="s">
        <v>45</v>
      </c>
      <c r="C56" s="12" t="s">
        <v>46</v>
      </c>
      <c r="D56" s="13">
        <f t="shared" si="0"/>
        <v>1304.3182328830833</v>
      </c>
      <c r="E56" s="47">
        <v>0.24861204499906284</v>
      </c>
      <c r="F56" s="50"/>
    </row>
    <row r="57" spans="1:6" ht="30">
      <c r="A57" s="11">
        <v>4</v>
      </c>
      <c r="B57" s="8" t="s">
        <v>47</v>
      </c>
      <c r="C57" s="15" t="s">
        <v>48</v>
      </c>
      <c r="D57" s="13">
        <f t="shared" si="0"/>
        <v>1300.9177879608656</v>
      </c>
      <c r="E57" s="13">
        <v>0.24796389675984784</v>
      </c>
      <c r="F57" s="50"/>
    </row>
    <row r="58" spans="1:6" ht="60">
      <c r="A58" s="11">
        <v>5</v>
      </c>
      <c r="B58" s="12" t="s">
        <v>49</v>
      </c>
      <c r="C58" s="12" t="s">
        <v>50</v>
      </c>
      <c r="D58" s="13">
        <f t="shared" si="0"/>
        <v>6938.228202457942</v>
      </c>
      <c r="E58" s="13">
        <v>1.3224741160525202</v>
      </c>
      <c r="F58" s="50"/>
    </row>
    <row r="59" spans="1:6" ht="15.75" customHeight="1">
      <c r="A59" s="11">
        <v>6</v>
      </c>
      <c r="B59" s="15" t="s">
        <v>82</v>
      </c>
      <c r="C59" s="15" t="s">
        <v>48</v>
      </c>
      <c r="D59" s="13">
        <f t="shared" si="0"/>
        <v>43.63625126034064</v>
      </c>
      <c r="E59" s="47">
        <v>0.008317370246329035</v>
      </c>
      <c r="F59" s="50"/>
    </row>
    <row r="60" spans="1:6" ht="15.75" customHeight="1">
      <c r="A60" s="11">
        <v>7</v>
      </c>
      <c r="B60" s="15" t="s">
        <v>83</v>
      </c>
      <c r="C60" s="15" t="s">
        <v>37</v>
      </c>
      <c r="D60" s="13">
        <f t="shared" si="0"/>
        <v>33.152413957502034</v>
      </c>
      <c r="E60" s="13">
        <v>0.006319078598181998</v>
      </c>
      <c r="F60" s="50"/>
    </row>
    <row r="61" spans="1:7" ht="15.75" customHeight="1">
      <c r="A61" s="11">
        <v>8</v>
      </c>
      <c r="B61" s="15" t="s">
        <v>52</v>
      </c>
      <c r="C61" s="15" t="s">
        <v>10</v>
      </c>
      <c r="D61" s="13">
        <f t="shared" si="0"/>
        <v>301.5999707111111</v>
      </c>
      <c r="E61" s="13">
        <v>0.057487033148656434</v>
      </c>
      <c r="F61" s="50"/>
      <c r="G61" s="52"/>
    </row>
    <row r="62" spans="1:7" ht="15">
      <c r="A62" s="99" t="s">
        <v>53</v>
      </c>
      <c r="B62" s="100"/>
      <c r="C62" s="101"/>
      <c r="D62" s="10">
        <f>SUM(D63:D64)</f>
        <v>3700.709205783059</v>
      </c>
      <c r="E62" s="10">
        <v>0.7053806811876828</v>
      </c>
      <c r="F62" s="50"/>
      <c r="G62" s="52"/>
    </row>
    <row r="63" spans="1:7" ht="15.75" customHeight="1">
      <c r="A63" s="11">
        <v>9</v>
      </c>
      <c r="B63" s="8" t="s">
        <v>5</v>
      </c>
      <c r="C63" s="12" t="s">
        <v>6</v>
      </c>
      <c r="D63" s="13">
        <f>E63*$D$48*12</f>
        <v>3385.827269700878</v>
      </c>
      <c r="E63" s="14">
        <v>0.6453620138954098</v>
      </c>
      <c r="F63" s="50"/>
      <c r="G63" s="52"/>
    </row>
    <row r="64" spans="1:7" ht="30">
      <c r="A64" s="11">
        <v>10</v>
      </c>
      <c r="B64" s="15" t="s">
        <v>7</v>
      </c>
      <c r="C64" s="15" t="s">
        <v>8</v>
      </c>
      <c r="D64" s="13">
        <f>E64*$D$48*12</f>
        <v>314.88193608218126</v>
      </c>
      <c r="E64" s="13">
        <v>0.06001866729227304</v>
      </c>
      <c r="F64" s="50"/>
      <c r="G64" s="52"/>
    </row>
    <row r="65" spans="1:7" ht="30" customHeight="1">
      <c r="A65" s="99" t="s">
        <v>87</v>
      </c>
      <c r="B65" s="102"/>
      <c r="C65" s="103"/>
      <c r="D65" s="16">
        <f>SUM(D66:D69)</f>
        <v>2029.033867814323</v>
      </c>
      <c r="E65" s="16">
        <v>0.3867478400073046</v>
      </c>
      <c r="F65" s="50"/>
      <c r="G65" s="52"/>
    </row>
    <row r="66" spans="1:7" ht="30" customHeight="1">
      <c r="A66" s="11">
        <v>11</v>
      </c>
      <c r="B66" s="15" t="s">
        <v>9</v>
      </c>
      <c r="C66" s="15" t="s">
        <v>10</v>
      </c>
      <c r="D66" s="13">
        <f>E66*$D$48*12</f>
        <v>188.7609198049969</v>
      </c>
      <c r="E66" s="47">
        <v>0.03597913232025711</v>
      </c>
      <c r="F66" s="50"/>
      <c r="G66" s="58"/>
    </row>
    <row r="67" spans="1:7" ht="30">
      <c r="A67" s="11">
        <v>12</v>
      </c>
      <c r="B67" s="15" t="s">
        <v>11</v>
      </c>
      <c r="C67" s="15" t="s">
        <v>10</v>
      </c>
      <c r="D67" s="13">
        <f>E67*$D$48*12</f>
        <v>1416.9890631692526</v>
      </c>
      <c r="E67" s="47">
        <v>0.2700878818178661</v>
      </c>
      <c r="F67" s="50"/>
      <c r="G67" s="52"/>
    </row>
    <row r="68" spans="1:6" ht="30">
      <c r="A68" s="11">
        <v>13</v>
      </c>
      <c r="B68" s="15" t="s">
        <v>88</v>
      </c>
      <c r="C68" s="15" t="s">
        <v>10</v>
      </c>
      <c r="D68" s="13">
        <f>E68*$D$48*12</f>
        <v>360.19643025501045</v>
      </c>
      <c r="E68" s="47">
        <v>0.06865592220475192</v>
      </c>
      <c r="F68" s="50"/>
    </row>
    <row r="69" spans="1:6" ht="90">
      <c r="A69" s="11">
        <v>14</v>
      </c>
      <c r="B69" s="15" t="s">
        <v>12</v>
      </c>
      <c r="C69" s="15" t="s">
        <v>10</v>
      </c>
      <c r="D69" s="13">
        <f>E69*$D$48*12</f>
        <v>63.087454585062886</v>
      </c>
      <c r="E69" s="13">
        <v>0.012024903664429492</v>
      </c>
      <c r="F69" s="50"/>
    </row>
    <row r="70" spans="1:6" ht="15">
      <c r="A70" s="105" t="s">
        <v>54</v>
      </c>
      <c r="B70" s="106"/>
      <c r="C70" s="106"/>
      <c r="D70" s="19">
        <f>SUM(D71:D72)</f>
        <v>7759.18508460343</v>
      </c>
      <c r="E70" s="19">
        <v>1.4789541561076986</v>
      </c>
      <c r="F70" s="50"/>
    </row>
    <row r="71" spans="1:6" ht="75">
      <c r="A71" s="11">
        <v>15</v>
      </c>
      <c r="B71" s="15" t="s">
        <v>14</v>
      </c>
      <c r="C71" s="15" t="s">
        <v>10</v>
      </c>
      <c r="D71" s="13">
        <f>E71*$D$48*12</f>
        <v>465.9652589873808</v>
      </c>
      <c r="E71" s="13">
        <v>0.08881618995642361</v>
      </c>
      <c r="F71" s="50"/>
    </row>
    <row r="72" spans="1:6" ht="105">
      <c r="A72" s="11">
        <v>16</v>
      </c>
      <c r="B72" s="15" t="s">
        <v>15</v>
      </c>
      <c r="C72" s="15" t="s">
        <v>16</v>
      </c>
      <c r="D72" s="13">
        <f>E72*$D$48*12</f>
        <v>7293.21982561605</v>
      </c>
      <c r="E72" s="14">
        <v>1.3901379661512752</v>
      </c>
      <c r="F72" s="50"/>
    </row>
    <row r="73" spans="1:6" ht="15">
      <c r="A73" s="105" t="s">
        <v>55</v>
      </c>
      <c r="B73" s="105"/>
      <c r="C73" s="105"/>
      <c r="D73" s="20">
        <f>SUM(D74)</f>
        <v>643.1040000000021</v>
      </c>
      <c r="E73" s="20">
        <v>0.1225800548947854</v>
      </c>
      <c r="F73" s="50"/>
    </row>
    <row r="74" spans="1:6" ht="15">
      <c r="A74" s="11">
        <v>17</v>
      </c>
      <c r="B74" s="15" t="s">
        <v>18</v>
      </c>
      <c r="C74" s="15" t="s">
        <v>19</v>
      </c>
      <c r="D74" s="13">
        <f>E74*$D$48*12</f>
        <v>643.1040000000021</v>
      </c>
      <c r="E74" s="43">
        <v>0.1225800548947854</v>
      </c>
      <c r="F74" s="50"/>
    </row>
    <row r="75" spans="1:6" ht="15">
      <c r="A75" s="105" t="s">
        <v>56</v>
      </c>
      <c r="B75" s="105"/>
      <c r="C75" s="105"/>
      <c r="D75" s="20">
        <f>SUM(D76:D77)</f>
        <v>280.49797517721754</v>
      </c>
      <c r="E75" s="20">
        <v>0.05346484735765812</v>
      </c>
      <c r="F75" s="50"/>
    </row>
    <row r="76" spans="1:6" ht="30">
      <c r="A76" s="11">
        <v>18</v>
      </c>
      <c r="B76" s="15" t="s">
        <v>57</v>
      </c>
      <c r="C76" s="15" t="s">
        <v>8</v>
      </c>
      <c r="D76" s="13">
        <f>E76*$D$48*12</f>
        <v>222.78757517721755</v>
      </c>
      <c r="E76" s="14">
        <v>0.04246484735765812</v>
      </c>
      <c r="F76" s="50"/>
    </row>
    <row r="77" spans="1:6" ht="45">
      <c r="A77" s="11">
        <v>19</v>
      </c>
      <c r="B77" s="15" t="s">
        <v>58</v>
      </c>
      <c r="C77" s="15" t="s">
        <v>21</v>
      </c>
      <c r="D77" s="13">
        <f>E77*$D$48*12</f>
        <v>57.71040000000001</v>
      </c>
      <c r="E77" s="13">
        <v>0.011000000000000001</v>
      </c>
      <c r="F77" s="50"/>
    </row>
    <row r="78" spans="1:6" ht="15">
      <c r="A78" s="9"/>
      <c r="B78" s="21" t="s">
        <v>22</v>
      </c>
      <c r="C78" s="21"/>
      <c r="D78" s="22">
        <f>D53+D62+D65+D70+D73+D75</f>
        <v>26039.416698118755</v>
      </c>
      <c r="E78" s="10">
        <v>4.9632922953108345</v>
      </c>
      <c r="F78" s="50"/>
    </row>
    <row r="79" spans="1:6" ht="8.25" customHeight="1">
      <c r="A79" s="38"/>
      <c r="B79" s="38"/>
      <c r="C79" s="38"/>
      <c r="D79" s="38"/>
      <c r="E79" s="38"/>
      <c r="F79" s="39"/>
    </row>
    <row r="80" spans="1:6" ht="105">
      <c r="A80" s="18" t="s">
        <v>23</v>
      </c>
      <c r="B80" s="18" t="s">
        <v>24</v>
      </c>
      <c r="C80" s="18" t="s">
        <v>25</v>
      </c>
      <c r="D80" s="18" t="s">
        <v>26</v>
      </c>
      <c r="E80" s="18" t="s">
        <v>63</v>
      </c>
      <c r="F80" s="18" t="s">
        <v>27</v>
      </c>
    </row>
    <row r="81" spans="1:6" ht="15">
      <c r="A81" s="18">
        <v>1</v>
      </c>
      <c r="B81" s="8" t="s">
        <v>28</v>
      </c>
      <c r="C81" s="18" t="s">
        <v>98</v>
      </c>
      <c r="D81" s="18">
        <f>E81*12*D48</f>
        <v>12012</v>
      </c>
      <c r="E81" s="28">
        <v>2.2895699908508695</v>
      </c>
      <c r="F81" s="29">
        <v>2</v>
      </c>
    </row>
    <row r="82" spans="1:6" ht="15">
      <c r="A82" s="18"/>
      <c r="B82" s="30" t="s">
        <v>29</v>
      </c>
      <c r="C82" s="17"/>
      <c r="D82" s="53">
        <f>SUM(D81:D81)</f>
        <v>12012</v>
      </c>
      <c r="E82" s="31">
        <f>SUM(E81:E81)</f>
        <v>2.2895699908508695</v>
      </c>
      <c r="F82" s="32"/>
    </row>
    <row r="83" spans="1:6" ht="15">
      <c r="A83" s="23"/>
      <c r="B83" s="24"/>
      <c r="C83" s="33"/>
      <c r="D83" s="33"/>
      <c r="E83" s="33"/>
      <c r="F83" s="33"/>
    </row>
    <row r="84" spans="1:6" ht="29.25">
      <c r="A84" s="23"/>
      <c r="B84" s="24" t="s">
        <v>30</v>
      </c>
      <c r="C84" s="34">
        <f>D78+D82</f>
        <v>38051.41669811876</v>
      </c>
      <c r="D84" s="34"/>
      <c r="E84" s="34"/>
      <c r="F84" s="33"/>
    </row>
    <row r="85" spans="1:6" ht="15">
      <c r="A85" s="23"/>
      <c r="B85" s="24" t="s">
        <v>31</v>
      </c>
      <c r="C85" s="35">
        <f>E78+E82</f>
        <v>7.2528622861617045</v>
      </c>
      <c r="D85" s="33"/>
      <c r="E85" s="33"/>
      <c r="F85" s="33"/>
    </row>
    <row r="86" spans="1:6" ht="15">
      <c r="A86" s="23"/>
      <c r="B86" s="24"/>
      <c r="C86" s="35"/>
      <c r="D86" s="33"/>
      <c r="E86" s="33"/>
      <c r="F86" s="33"/>
    </row>
    <row r="87" spans="1:6" ht="33" customHeight="1">
      <c r="A87" s="98" t="s">
        <v>90</v>
      </c>
      <c r="B87" s="98"/>
      <c r="C87" s="98"/>
      <c r="D87" s="98"/>
      <c r="E87" s="98"/>
      <c r="F87" s="98"/>
    </row>
    <row r="88" spans="1:6" ht="9" customHeight="1">
      <c r="A88" s="1"/>
      <c r="B88" s="1"/>
      <c r="C88" s="1"/>
      <c r="D88" s="2"/>
      <c r="E88" s="2"/>
      <c r="F88" s="2"/>
    </row>
    <row r="89" spans="1:6" ht="71.25">
      <c r="A89" s="8"/>
      <c r="B89" s="9" t="s">
        <v>1</v>
      </c>
      <c r="C89" s="9" t="s">
        <v>2</v>
      </c>
      <c r="D89" s="9" t="s">
        <v>3</v>
      </c>
      <c r="E89" s="9" t="s">
        <v>4</v>
      </c>
      <c r="F89" s="2"/>
    </row>
    <row r="90" spans="1:5" ht="15">
      <c r="A90" s="104" t="s">
        <v>72</v>
      </c>
      <c r="B90" s="104"/>
      <c r="C90" s="104"/>
      <c r="D90" s="10">
        <f>D91</f>
        <v>57.7104</v>
      </c>
      <c r="E90" s="10">
        <v>0.011000000000000001</v>
      </c>
    </row>
    <row r="91" spans="1:5" ht="30">
      <c r="A91" s="11">
        <v>1</v>
      </c>
      <c r="B91" s="36" t="s">
        <v>32</v>
      </c>
      <c r="C91" s="36" t="s">
        <v>33</v>
      </c>
      <c r="D91" s="13">
        <f>E91*12*$D$48</f>
        <v>57.7104</v>
      </c>
      <c r="E91" s="37">
        <v>0.011000000000000001</v>
      </c>
    </row>
    <row r="92" spans="1:5" ht="30" customHeight="1">
      <c r="A92" s="104" t="s">
        <v>73</v>
      </c>
      <c r="B92" s="104"/>
      <c r="C92" s="104"/>
      <c r="D92" s="10">
        <f>SUM(D93:D95)</f>
        <v>778.0003767983402</v>
      </c>
      <c r="E92" s="10">
        <f>SUM(E93:E95)</f>
        <v>0.6204149735233973</v>
      </c>
    </row>
    <row r="93" spans="1:5" ht="48" customHeight="1">
      <c r="A93" s="11">
        <v>2</v>
      </c>
      <c r="B93" s="36" t="s">
        <v>59</v>
      </c>
      <c r="C93" s="36" t="s">
        <v>60</v>
      </c>
      <c r="D93" s="13">
        <f>E93*$D$2*12</f>
        <v>27.588000000000005</v>
      </c>
      <c r="E93" s="37">
        <v>0.022000000000000002</v>
      </c>
    </row>
    <row r="94" spans="1:5" ht="28.5" customHeight="1">
      <c r="A94" s="11">
        <v>3</v>
      </c>
      <c r="B94" s="48" t="s">
        <v>42</v>
      </c>
      <c r="C94" s="48" t="s">
        <v>61</v>
      </c>
      <c r="D94" s="13">
        <f>E94*$D$2*12</f>
        <v>667.6483767983402</v>
      </c>
      <c r="E94" s="37">
        <v>0.5324149735233973</v>
      </c>
    </row>
    <row r="95" spans="1:5" ht="15">
      <c r="A95" s="11">
        <v>4</v>
      </c>
      <c r="B95" s="49" t="s">
        <v>38</v>
      </c>
      <c r="C95" s="8" t="s">
        <v>33</v>
      </c>
      <c r="D95" s="13">
        <f>E95*$D$2*12</f>
        <v>82.76400000000001</v>
      </c>
      <c r="E95" s="47">
        <v>0.066</v>
      </c>
    </row>
    <row r="96" spans="1:6" ht="15">
      <c r="A96" s="9"/>
      <c r="B96" s="21" t="s">
        <v>22</v>
      </c>
      <c r="C96" s="21"/>
      <c r="D96" s="22">
        <f>D90+D92</f>
        <v>835.7107767983402</v>
      </c>
      <c r="E96" s="10">
        <f>E90+E92</f>
        <v>0.6314149735233973</v>
      </c>
      <c r="F96" s="6"/>
    </row>
    <row r="97" spans="1:6" ht="9" customHeight="1">
      <c r="A97" s="2"/>
      <c r="B97" s="2"/>
      <c r="C97" s="2"/>
      <c r="D97" s="2"/>
      <c r="E97" s="2"/>
      <c r="F97" s="2"/>
    </row>
    <row r="98" spans="1:6" ht="6.75" customHeight="1">
      <c r="A98" s="38"/>
      <c r="B98" s="38"/>
      <c r="C98" s="38"/>
      <c r="D98" s="38"/>
      <c r="E98" s="38"/>
      <c r="F98" s="39"/>
    </row>
    <row r="99" spans="1:6" ht="105">
      <c r="A99" s="18" t="s">
        <v>23</v>
      </c>
      <c r="B99" s="18" t="s">
        <v>24</v>
      </c>
      <c r="C99" s="18" t="s">
        <v>25</v>
      </c>
      <c r="D99" s="18" t="s">
        <v>26</v>
      </c>
      <c r="E99" s="18" t="s">
        <v>84</v>
      </c>
      <c r="F99" s="18" t="s">
        <v>27</v>
      </c>
    </row>
    <row r="100" spans="1:6" ht="15">
      <c r="A100" s="18">
        <v>1</v>
      </c>
      <c r="B100" s="8" t="s">
        <v>28</v>
      </c>
      <c r="C100" s="18" t="s">
        <v>76</v>
      </c>
      <c r="D100" s="18">
        <f>E100*12*D48</f>
        <v>15444.000000000002</v>
      </c>
      <c r="E100" s="28">
        <v>2.943732845379689</v>
      </c>
      <c r="F100" s="29">
        <v>2</v>
      </c>
    </row>
    <row r="101" spans="1:6" ht="15">
      <c r="A101" s="40"/>
      <c r="B101" s="40" t="s">
        <v>29</v>
      </c>
      <c r="C101" s="40"/>
      <c r="D101" s="41">
        <f>SUM(D100:D100)</f>
        <v>15444.000000000002</v>
      </c>
      <c r="E101" s="42">
        <f>SUM(E100:E100)</f>
        <v>2.943732845379689</v>
      </c>
      <c r="F101" s="40"/>
    </row>
    <row r="102" ht="17.25" customHeight="1"/>
    <row r="103" spans="1:6" ht="15">
      <c r="A103" s="2"/>
      <c r="B103" s="1" t="s">
        <v>99</v>
      </c>
      <c r="C103" s="4"/>
      <c r="D103" s="5">
        <v>82.9</v>
      </c>
      <c r="E103" s="6" t="s">
        <v>0</v>
      </c>
      <c r="F103" s="2"/>
    </row>
    <row r="104" spans="1:6" ht="15">
      <c r="A104" s="2"/>
      <c r="B104" s="7"/>
      <c r="C104" s="2"/>
      <c r="D104" s="2"/>
      <c r="E104" s="2"/>
      <c r="F104" s="2"/>
    </row>
    <row r="105" spans="1:6" ht="30.75" customHeight="1">
      <c r="A105" s="98" t="s">
        <v>67</v>
      </c>
      <c r="B105" s="98"/>
      <c r="C105" s="98"/>
      <c r="D105" s="98"/>
      <c r="E105" s="98"/>
      <c r="F105" s="2"/>
    </row>
    <row r="106" spans="1:6" ht="6" customHeight="1">
      <c r="A106" s="1"/>
      <c r="B106" s="1"/>
      <c r="C106" s="1"/>
      <c r="D106" s="1"/>
      <c r="E106" s="1"/>
      <c r="F106" s="2"/>
    </row>
    <row r="107" spans="1:6" ht="71.25">
      <c r="A107" s="8"/>
      <c r="B107" s="9" t="s">
        <v>1</v>
      </c>
      <c r="C107" s="9" t="s">
        <v>2</v>
      </c>
      <c r="D107" s="9" t="s">
        <v>3</v>
      </c>
      <c r="E107" s="9" t="s">
        <v>4</v>
      </c>
      <c r="F107" s="2"/>
    </row>
    <row r="108" spans="1:7" ht="15">
      <c r="A108" s="99" t="s">
        <v>34</v>
      </c>
      <c r="B108" s="100"/>
      <c r="C108" s="101"/>
      <c r="D108" s="10">
        <f>SUM(D109:D110)</f>
        <v>296.0567364626451</v>
      </c>
      <c r="E108" s="10">
        <v>0.2976042787119473</v>
      </c>
      <c r="F108" s="51"/>
      <c r="G108" s="52"/>
    </row>
    <row r="109" spans="1:7" ht="15">
      <c r="A109" s="11">
        <v>1</v>
      </c>
      <c r="B109" s="8" t="s">
        <v>5</v>
      </c>
      <c r="C109" s="12" t="s">
        <v>6</v>
      </c>
      <c r="D109" s="13">
        <f>E109*$D$103*12</f>
        <v>270.8661815760706</v>
      </c>
      <c r="E109" s="14">
        <v>0.2722820482268502</v>
      </c>
      <c r="F109" s="51"/>
      <c r="G109" s="52"/>
    </row>
    <row r="110" spans="1:7" ht="30">
      <c r="A110" s="11">
        <v>2</v>
      </c>
      <c r="B110" s="15" t="s">
        <v>7</v>
      </c>
      <c r="C110" s="15" t="s">
        <v>8</v>
      </c>
      <c r="D110" s="13">
        <f>E110*$D$103*12</f>
        <v>25.19055488657454</v>
      </c>
      <c r="E110" s="13">
        <v>0.025322230485097044</v>
      </c>
      <c r="F110" s="51"/>
      <c r="G110" s="52"/>
    </row>
    <row r="111" spans="1:7" ht="30" customHeight="1">
      <c r="A111" s="99" t="s">
        <v>68</v>
      </c>
      <c r="B111" s="102"/>
      <c r="C111" s="103"/>
      <c r="D111" s="16">
        <f>SUM(D112:D112)</f>
        <v>33.67472957361876</v>
      </c>
      <c r="E111" s="16">
        <v>0.03385075349177599</v>
      </c>
      <c r="F111" s="51"/>
      <c r="G111" s="52"/>
    </row>
    <row r="112" spans="1:6" ht="60">
      <c r="A112" s="11">
        <v>3</v>
      </c>
      <c r="B112" s="15" t="s">
        <v>35</v>
      </c>
      <c r="C112" s="15" t="s">
        <v>10</v>
      </c>
      <c r="D112" s="13">
        <f>E112*$D$103*12</f>
        <v>33.67472957361876</v>
      </c>
      <c r="E112" s="13">
        <v>0.03385075349177599</v>
      </c>
      <c r="F112" s="51"/>
    </row>
    <row r="113" spans="1:6" ht="15">
      <c r="A113" s="105" t="s">
        <v>13</v>
      </c>
      <c r="B113" s="106"/>
      <c r="C113" s="106"/>
      <c r="D113" s="19">
        <f>SUM(D114:D115)</f>
        <v>180.5074832710525</v>
      </c>
      <c r="E113" s="19">
        <v>0.18145102861987586</v>
      </c>
      <c r="F113" s="51"/>
    </row>
    <row r="114" spans="1:6" ht="60">
      <c r="A114" s="11">
        <v>4</v>
      </c>
      <c r="B114" s="15" t="s">
        <v>81</v>
      </c>
      <c r="C114" s="15" t="s">
        <v>10</v>
      </c>
      <c r="D114" s="13">
        <f>E114*$D$103*12</f>
        <v>49.43775437410892</v>
      </c>
      <c r="E114" s="13">
        <v>0.04969617448141225</v>
      </c>
      <c r="F114" s="51"/>
    </row>
    <row r="115" spans="1:6" ht="45">
      <c r="A115" s="11">
        <v>5</v>
      </c>
      <c r="B115" s="15" t="s">
        <v>15</v>
      </c>
      <c r="C115" s="15" t="s">
        <v>100</v>
      </c>
      <c r="D115" s="13">
        <f>E115*$D$103*12</f>
        <v>131.0697288969436</v>
      </c>
      <c r="E115" s="14">
        <v>0.1317548541384636</v>
      </c>
      <c r="F115" s="51"/>
    </row>
    <row r="116" spans="1:6" ht="15" customHeight="1">
      <c r="A116" s="105" t="s">
        <v>17</v>
      </c>
      <c r="B116" s="105"/>
      <c r="C116" s="105"/>
      <c r="D116" s="20">
        <f>SUM(D117)</f>
        <v>87.88400009396929</v>
      </c>
      <c r="E116" s="20">
        <v>0.08834338569960723</v>
      </c>
      <c r="F116" s="51"/>
    </row>
    <row r="117" spans="1:6" ht="15">
      <c r="A117" s="11">
        <v>6</v>
      </c>
      <c r="B117" s="15" t="s">
        <v>18</v>
      </c>
      <c r="C117" s="15" t="s">
        <v>19</v>
      </c>
      <c r="D117" s="13">
        <f>E117*12*$D$103</f>
        <v>87.88400009396929</v>
      </c>
      <c r="E117" s="43">
        <v>0.08834338569960723</v>
      </c>
      <c r="F117" s="51"/>
    </row>
    <row r="118" spans="1:6" ht="15">
      <c r="A118" s="105" t="s">
        <v>20</v>
      </c>
      <c r="B118" s="105"/>
      <c r="C118" s="105"/>
      <c r="D118" s="20">
        <f>SUM(D119:D119)</f>
        <v>42.77678724633596</v>
      </c>
      <c r="E118" s="20">
        <v>0.043000389270542776</v>
      </c>
      <c r="F118" s="51"/>
    </row>
    <row r="119" spans="1:6" ht="15">
      <c r="A119" s="18">
        <v>7</v>
      </c>
      <c r="B119" s="44" t="s">
        <v>36</v>
      </c>
      <c r="C119" s="44" t="s">
        <v>37</v>
      </c>
      <c r="D119" s="13">
        <f>E119*12*$D$103</f>
        <v>42.77678724633596</v>
      </c>
      <c r="E119" s="43">
        <v>0.043000389270542776</v>
      </c>
      <c r="F119" s="51"/>
    </row>
    <row r="120" spans="1:6" ht="15">
      <c r="A120" s="9"/>
      <c r="B120" s="21" t="s">
        <v>22</v>
      </c>
      <c r="C120" s="21"/>
      <c r="D120" s="22">
        <f>D108+D111+D113+D116+D118</f>
        <v>640.8997366476217</v>
      </c>
      <c r="E120" s="10">
        <v>0.6442498357937491</v>
      </c>
      <c r="F120" s="51"/>
    </row>
    <row r="121" spans="1:6" ht="5.25" customHeight="1">
      <c r="A121" s="23"/>
      <c r="B121" s="24"/>
      <c r="C121" s="25"/>
      <c r="D121" s="26"/>
      <c r="E121" s="27"/>
      <c r="F121" s="2"/>
    </row>
    <row r="122" spans="1:6" ht="6" customHeight="1">
      <c r="A122" s="38"/>
      <c r="B122" s="38"/>
      <c r="C122" s="38"/>
      <c r="D122" s="38"/>
      <c r="E122" s="38"/>
      <c r="F122" s="39"/>
    </row>
    <row r="123" spans="1:6" ht="105">
      <c r="A123" s="18" t="s">
        <v>23</v>
      </c>
      <c r="B123" s="18" t="s">
        <v>24</v>
      </c>
      <c r="C123" s="18" t="s">
        <v>25</v>
      </c>
      <c r="D123" s="18" t="s">
        <v>26</v>
      </c>
      <c r="E123" s="18" t="s">
        <v>63</v>
      </c>
      <c r="F123" s="18" t="s">
        <v>27</v>
      </c>
    </row>
    <row r="124" spans="1:6" ht="15">
      <c r="A124" s="18">
        <v>1</v>
      </c>
      <c r="B124" s="44" t="s">
        <v>69</v>
      </c>
      <c r="C124" s="18" t="s">
        <v>101</v>
      </c>
      <c r="D124" s="18">
        <f>E124*12*D103</f>
        <v>2213.2</v>
      </c>
      <c r="E124" s="28">
        <v>2.224768797748291</v>
      </c>
      <c r="F124" s="18">
        <v>2</v>
      </c>
    </row>
    <row r="125" spans="1:6" ht="15">
      <c r="A125" s="18"/>
      <c r="B125" s="30" t="s">
        <v>29</v>
      </c>
      <c r="C125" s="17"/>
      <c r="D125" s="53">
        <f>SUM(D124:D124)</f>
        <v>2213.2</v>
      </c>
      <c r="E125" s="31">
        <f>SUM(E124:E124)</f>
        <v>2.224768797748291</v>
      </c>
      <c r="F125" s="32"/>
    </row>
    <row r="126" spans="1:6" ht="7.5" customHeight="1">
      <c r="A126" s="23"/>
      <c r="B126" s="24"/>
      <c r="C126" s="33"/>
      <c r="D126" s="33"/>
      <c r="E126" s="33"/>
      <c r="F126" s="33"/>
    </row>
    <row r="127" spans="1:6" ht="29.25">
      <c r="A127" s="23"/>
      <c r="B127" s="24" t="s">
        <v>30</v>
      </c>
      <c r="C127" s="34">
        <f>D120+D125</f>
        <v>2854.0997366476213</v>
      </c>
      <c r="D127" s="34"/>
      <c r="E127" s="34"/>
      <c r="F127" s="33"/>
    </row>
    <row r="128" spans="1:6" ht="15">
      <c r="A128" s="23"/>
      <c r="B128" s="24" t="s">
        <v>31</v>
      </c>
      <c r="C128" s="35">
        <f>E120+E125</f>
        <v>2.8690186335420402</v>
      </c>
      <c r="D128" s="33"/>
      <c r="E128" s="33"/>
      <c r="F128" s="33"/>
    </row>
    <row r="129" spans="1:6" ht="8.25" customHeight="1">
      <c r="A129" s="23"/>
      <c r="B129" s="24"/>
      <c r="C129" s="25"/>
      <c r="D129" s="26"/>
      <c r="E129" s="27"/>
      <c r="F129" s="2"/>
    </row>
    <row r="130" spans="1:6" ht="6" customHeight="1">
      <c r="A130" s="2"/>
      <c r="B130" s="2"/>
      <c r="C130" s="2"/>
      <c r="D130" s="2"/>
      <c r="E130" s="2"/>
      <c r="F130" s="2"/>
    </row>
    <row r="131" spans="1:6" ht="33" customHeight="1">
      <c r="A131" s="98" t="s">
        <v>90</v>
      </c>
      <c r="B131" s="98"/>
      <c r="C131" s="98"/>
      <c r="D131" s="98"/>
      <c r="E131" s="98"/>
      <c r="F131" s="98"/>
    </row>
    <row r="132" spans="1:6" ht="5.25" customHeight="1">
      <c r="A132" s="1"/>
      <c r="B132" s="1"/>
      <c r="C132" s="1"/>
      <c r="D132" s="2"/>
      <c r="E132" s="2"/>
      <c r="F132" s="2"/>
    </row>
    <row r="133" spans="1:6" ht="71.25">
      <c r="A133" s="8"/>
      <c r="B133" s="9" t="s">
        <v>1</v>
      </c>
      <c r="C133" s="9" t="s">
        <v>2</v>
      </c>
      <c r="D133" s="9" t="s">
        <v>3</v>
      </c>
      <c r="E133" s="9" t="s">
        <v>4</v>
      </c>
      <c r="F133" s="2"/>
    </row>
    <row r="134" spans="1:5" ht="15">
      <c r="A134" s="104" t="s">
        <v>72</v>
      </c>
      <c r="B134" s="104"/>
      <c r="C134" s="104"/>
      <c r="D134" s="10">
        <f>D135</f>
        <v>10.942800000000002</v>
      </c>
      <c r="E134" s="10">
        <v>0.011000000000000001</v>
      </c>
    </row>
    <row r="135" spans="1:5" ht="30">
      <c r="A135" s="11">
        <v>1</v>
      </c>
      <c r="B135" s="36" t="s">
        <v>32</v>
      </c>
      <c r="C135" s="36" t="s">
        <v>33</v>
      </c>
      <c r="D135" s="13">
        <f>E135*12*$D$103</f>
        <v>10.942800000000002</v>
      </c>
      <c r="E135" s="37">
        <v>0.011000000000000001</v>
      </c>
    </row>
    <row r="136" spans="1:5" ht="30" customHeight="1">
      <c r="A136" s="104" t="s">
        <v>73</v>
      </c>
      <c r="B136" s="104"/>
      <c r="C136" s="104"/>
      <c r="D136" s="10">
        <f>D137</f>
        <v>65.6568</v>
      </c>
      <c r="E136" s="10">
        <v>0.066</v>
      </c>
    </row>
    <row r="137" spans="1:5" ht="15">
      <c r="A137" s="11">
        <v>2</v>
      </c>
      <c r="B137" s="49" t="s">
        <v>38</v>
      </c>
      <c r="C137" s="8" t="s">
        <v>33</v>
      </c>
      <c r="D137" s="13">
        <f>E137*12*$D$103</f>
        <v>65.6568</v>
      </c>
      <c r="E137" s="47">
        <v>0.066</v>
      </c>
    </row>
    <row r="138" spans="1:5" ht="15">
      <c r="A138" s="9"/>
      <c r="B138" s="21" t="s">
        <v>22</v>
      </c>
      <c r="C138" s="21"/>
      <c r="D138" s="22">
        <f>D134+D136</f>
        <v>76.59960000000001</v>
      </c>
      <c r="E138" s="10">
        <v>0.077</v>
      </c>
    </row>
    <row r="139" spans="1:6" ht="27.75" customHeight="1">
      <c r="A139" s="2"/>
      <c r="B139" s="2"/>
      <c r="C139" s="2"/>
      <c r="D139" s="2"/>
      <c r="E139" s="2"/>
      <c r="F139" s="2"/>
    </row>
    <row r="140" spans="1:6" ht="6" customHeight="1" hidden="1">
      <c r="A140" s="38"/>
      <c r="B140" s="38"/>
      <c r="C140" s="38"/>
      <c r="D140" s="38"/>
      <c r="E140" s="38"/>
      <c r="F140" s="39"/>
    </row>
    <row r="141" spans="1:6" ht="105">
      <c r="A141" s="18" t="s">
        <v>23</v>
      </c>
      <c r="B141" s="18" t="s">
        <v>24</v>
      </c>
      <c r="C141" s="18" t="s">
        <v>25</v>
      </c>
      <c r="D141" s="18" t="s">
        <v>26</v>
      </c>
      <c r="E141" s="18" t="s">
        <v>63</v>
      </c>
      <c r="F141" s="18" t="s">
        <v>27</v>
      </c>
    </row>
    <row r="142" spans="1:6" ht="15">
      <c r="A142" s="18">
        <v>1</v>
      </c>
      <c r="B142" s="44" t="s">
        <v>69</v>
      </c>
      <c r="C142" s="18" t="s">
        <v>102</v>
      </c>
      <c r="D142" s="18">
        <f>E142*12*$D$103</f>
        <v>2766.5000000000005</v>
      </c>
      <c r="E142" s="54">
        <v>2.780960997185364</v>
      </c>
      <c r="F142" s="18">
        <v>2</v>
      </c>
    </row>
    <row r="143" spans="1:6" ht="15">
      <c r="A143" s="18">
        <v>2</v>
      </c>
      <c r="B143" s="44" t="s">
        <v>75</v>
      </c>
      <c r="C143" s="18" t="s">
        <v>103</v>
      </c>
      <c r="D143" s="18">
        <f>E143*12*$D$103</f>
        <v>7746.200000000002</v>
      </c>
      <c r="E143" s="54">
        <v>7.786690792119019</v>
      </c>
      <c r="F143" s="18">
        <v>2</v>
      </c>
    </row>
    <row r="144" spans="1:6" ht="15">
      <c r="A144" s="18">
        <v>3</v>
      </c>
      <c r="B144" s="44" t="s">
        <v>104</v>
      </c>
      <c r="C144" s="18" t="s">
        <v>105</v>
      </c>
      <c r="D144" s="18">
        <f>E144*12*$D$103</f>
        <v>356.40000000000003</v>
      </c>
      <c r="E144" s="54">
        <v>0.35826296743063935</v>
      </c>
      <c r="F144" s="29">
        <v>2</v>
      </c>
    </row>
    <row r="145" spans="1:6" ht="15">
      <c r="A145" s="40"/>
      <c r="B145" s="40" t="s">
        <v>29</v>
      </c>
      <c r="C145" s="40"/>
      <c r="D145" s="41">
        <f>SUM(D142:D144)</f>
        <v>10869.100000000002</v>
      </c>
      <c r="E145" s="42">
        <v>10.925914756735024</v>
      </c>
      <c r="F145" s="40"/>
    </row>
    <row r="148" spans="2:3" ht="43.5">
      <c r="B148" s="59" t="s">
        <v>106</v>
      </c>
      <c r="C148" s="60">
        <f>C28+C84+C127</f>
        <v>47196.840602743396</v>
      </c>
    </row>
  </sheetData>
  <mergeCells count="29">
    <mergeCell ref="A136:C136"/>
    <mergeCell ref="A116:C116"/>
    <mergeCell ref="A118:C118"/>
    <mergeCell ref="A131:F131"/>
    <mergeCell ref="A134:C134"/>
    <mergeCell ref="A105:E105"/>
    <mergeCell ref="A108:C108"/>
    <mergeCell ref="A111:C111"/>
    <mergeCell ref="A113:C113"/>
    <mergeCell ref="A75:C75"/>
    <mergeCell ref="A87:F87"/>
    <mergeCell ref="A90:C90"/>
    <mergeCell ref="A92:C92"/>
    <mergeCell ref="A62:C62"/>
    <mergeCell ref="A65:C65"/>
    <mergeCell ref="A70:C70"/>
    <mergeCell ref="A73:C73"/>
    <mergeCell ref="A35:C35"/>
    <mergeCell ref="A37:C37"/>
    <mergeCell ref="A50:E50"/>
    <mergeCell ref="A53:C53"/>
    <mergeCell ref="A12:C12"/>
    <mergeCell ref="A15:C15"/>
    <mergeCell ref="A17:C17"/>
    <mergeCell ref="A32:F32"/>
    <mergeCell ref="A1:E1"/>
    <mergeCell ref="A4:E4"/>
    <mergeCell ref="A7:C7"/>
    <mergeCell ref="A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40">
      <selection activeCell="B37" sqref="B37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98" t="s">
        <v>118</v>
      </c>
      <c r="B1" s="98"/>
      <c r="C1" s="98"/>
      <c r="D1" s="98"/>
      <c r="E1" s="98"/>
      <c r="F1" s="2"/>
    </row>
    <row r="2" spans="1:6" ht="39" customHeight="1">
      <c r="A2" s="2"/>
      <c r="B2" s="1" t="s">
        <v>119</v>
      </c>
      <c r="C2" s="4"/>
      <c r="D2" s="57">
        <v>66.6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7" ht="15">
      <c r="A7" s="99" t="s">
        <v>34</v>
      </c>
      <c r="B7" s="100"/>
      <c r="C7" s="101"/>
      <c r="D7" s="10">
        <f>SUM(D8:D9)</f>
        <v>296.0567364626443</v>
      </c>
      <c r="E7" s="10">
        <v>0.3704413619402457</v>
      </c>
      <c r="F7" s="51"/>
      <c r="G7" s="52"/>
    </row>
    <row r="8" spans="1:7" ht="15.75" customHeight="1">
      <c r="A8" s="11">
        <v>1</v>
      </c>
      <c r="B8" s="8" t="s">
        <v>5</v>
      </c>
      <c r="C8" s="12" t="s">
        <v>6</v>
      </c>
      <c r="D8" s="13">
        <f>E8*$D$2*12</f>
        <v>270.8661815760698</v>
      </c>
      <c r="E8" s="14">
        <v>0.33892164861870594</v>
      </c>
      <c r="F8" s="51"/>
      <c r="G8" s="52"/>
    </row>
    <row r="9" spans="1:7" ht="30">
      <c r="A9" s="11">
        <v>2</v>
      </c>
      <c r="B9" s="15" t="s">
        <v>7</v>
      </c>
      <c r="C9" s="15" t="s">
        <v>8</v>
      </c>
      <c r="D9" s="13">
        <f>E9*$D$2*12</f>
        <v>25.19055488657456</v>
      </c>
      <c r="E9" s="13">
        <v>0.031519713321539744</v>
      </c>
      <c r="F9" s="51"/>
      <c r="G9" s="52"/>
    </row>
    <row r="10" spans="1:7" ht="30" customHeight="1">
      <c r="A10" s="99" t="s">
        <v>68</v>
      </c>
      <c r="B10" s="102"/>
      <c r="C10" s="103"/>
      <c r="D10" s="16">
        <f>SUM(D11:D12)</f>
        <v>76.05428387149388</v>
      </c>
      <c r="E10" s="16">
        <v>0.09516301785722457</v>
      </c>
      <c r="F10" s="51"/>
      <c r="G10" s="52"/>
    </row>
    <row r="11" spans="1:7" ht="31.5" customHeight="1">
      <c r="A11" s="11">
        <v>3</v>
      </c>
      <c r="B11" s="15" t="s">
        <v>9</v>
      </c>
      <c r="C11" s="15" t="s">
        <v>10</v>
      </c>
      <c r="D11" s="13">
        <f>E11*12*$D$2</f>
        <v>47.19022995124919</v>
      </c>
      <c r="E11" s="14">
        <v>0.05904683427333482</v>
      </c>
      <c r="F11" s="51"/>
      <c r="G11" s="52"/>
    </row>
    <row r="12" spans="1:6" ht="60">
      <c r="A12" s="11">
        <v>4</v>
      </c>
      <c r="B12" s="15" t="s">
        <v>35</v>
      </c>
      <c r="C12" s="15" t="s">
        <v>10</v>
      </c>
      <c r="D12" s="13">
        <f>E12*12*$D$2</f>
        <v>28.864053920244686</v>
      </c>
      <c r="E12" s="13">
        <v>0.03611618358388975</v>
      </c>
      <c r="F12" s="51"/>
    </row>
    <row r="13" spans="1:6" ht="15">
      <c r="A13" s="105" t="s">
        <v>13</v>
      </c>
      <c r="B13" s="106"/>
      <c r="C13" s="106"/>
      <c r="D13" s="19">
        <f>SUM(D14:D15)</f>
        <v>1370.9383768121274</v>
      </c>
      <c r="E13" s="19">
        <v>1.7153883593745338</v>
      </c>
      <c r="F13" s="51"/>
    </row>
    <row r="14" spans="1:6" ht="74.25" customHeight="1">
      <c r="A14" s="11">
        <v>4</v>
      </c>
      <c r="B14" s="15" t="s">
        <v>64</v>
      </c>
      <c r="C14" s="15" t="s">
        <v>10</v>
      </c>
      <c r="D14" s="13">
        <f>E14*12*$D$2</f>
        <v>108.54209208854915</v>
      </c>
      <c r="E14" s="13">
        <v>0.13581342853922568</v>
      </c>
      <c r="F14" s="51"/>
    </row>
    <row r="15" spans="1:6" ht="90">
      <c r="A15" s="11">
        <v>5</v>
      </c>
      <c r="B15" s="15" t="s">
        <v>15</v>
      </c>
      <c r="C15" s="15" t="s">
        <v>65</v>
      </c>
      <c r="D15" s="13">
        <f>E15*12*$D$2</f>
        <v>1262.3962847235782</v>
      </c>
      <c r="E15" s="14">
        <v>1.5795749308353082</v>
      </c>
      <c r="F15" s="51"/>
    </row>
    <row r="16" spans="1:6" ht="15">
      <c r="A16" s="105" t="s">
        <v>17</v>
      </c>
      <c r="B16" s="105"/>
      <c r="C16" s="105"/>
      <c r="D16" s="20">
        <f>SUM(D17)</f>
        <v>160.77600000000012</v>
      </c>
      <c r="E16" s="20">
        <v>0.20117117117117134</v>
      </c>
      <c r="F16" s="51"/>
    </row>
    <row r="17" spans="1:6" ht="15">
      <c r="A17" s="11">
        <v>6</v>
      </c>
      <c r="B17" s="15" t="s">
        <v>18</v>
      </c>
      <c r="C17" s="15" t="s">
        <v>19</v>
      </c>
      <c r="D17" s="13">
        <f>E17*12*$D$2</f>
        <v>160.77600000000012</v>
      </c>
      <c r="E17" s="43">
        <v>0.20117117117117134</v>
      </c>
      <c r="F17" s="51"/>
    </row>
    <row r="18" spans="1:6" ht="15">
      <c r="A18" s="105" t="s">
        <v>20</v>
      </c>
      <c r="B18" s="105"/>
      <c r="C18" s="105"/>
      <c r="D18" s="20">
        <f>SUM(D19:D19)</f>
        <v>19.816276065561524</v>
      </c>
      <c r="E18" s="20">
        <v>0.02479514022217408</v>
      </c>
      <c r="F18" s="51"/>
    </row>
    <row r="19" spans="1:6" ht="45">
      <c r="A19" s="11">
        <v>7</v>
      </c>
      <c r="B19" s="15" t="s">
        <v>58</v>
      </c>
      <c r="C19" s="15" t="s">
        <v>21</v>
      </c>
      <c r="D19" s="13">
        <f>E19*12*$D$2</f>
        <v>19.816276065561524</v>
      </c>
      <c r="E19" s="13">
        <v>0.02479514022217408</v>
      </c>
      <c r="F19" s="51"/>
    </row>
    <row r="20" spans="1:6" ht="15">
      <c r="A20" s="9"/>
      <c r="B20" s="21" t="s">
        <v>22</v>
      </c>
      <c r="C20" s="21"/>
      <c r="D20" s="22">
        <f>D7+D10+D13+D16+D18</f>
        <v>1923.6416732118273</v>
      </c>
      <c r="E20" s="10">
        <v>2.4069590505653493</v>
      </c>
      <c r="F20" s="51"/>
    </row>
    <row r="21" spans="1:6" ht="7.5" customHeight="1">
      <c r="A21" s="23"/>
      <c r="B21" s="24"/>
      <c r="C21" s="25"/>
      <c r="D21" s="26"/>
      <c r="E21" s="27"/>
      <c r="F21" s="2"/>
    </row>
    <row r="22" spans="1:6" ht="4.5" customHeight="1">
      <c r="A22" s="38"/>
      <c r="B22" s="38"/>
      <c r="C22" s="38"/>
      <c r="D22" s="38"/>
      <c r="E22" s="38"/>
      <c r="F22" s="39"/>
    </row>
    <row r="23" spans="1:6" ht="105">
      <c r="A23" s="18" t="s">
        <v>23</v>
      </c>
      <c r="B23" s="18" t="s">
        <v>24</v>
      </c>
      <c r="C23" s="18" t="s">
        <v>25</v>
      </c>
      <c r="D23" s="18" t="s">
        <v>26</v>
      </c>
      <c r="E23" s="18" t="s">
        <v>63</v>
      </c>
      <c r="F23" s="18" t="s">
        <v>27</v>
      </c>
    </row>
    <row r="24" spans="1:6" ht="15">
      <c r="A24" s="18">
        <v>1</v>
      </c>
      <c r="B24" s="8" t="s">
        <v>28</v>
      </c>
      <c r="C24" s="18" t="s">
        <v>120</v>
      </c>
      <c r="D24" s="18">
        <f>E24*12*D2</f>
        <v>1830.4000000000003</v>
      </c>
      <c r="E24" s="28">
        <v>2.2902902902902906</v>
      </c>
      <c r="F24" s="29">
        <v>2</v>
      </c>
    </row>
    <row r="25" spans="1:6" ht="15">
      <c r="A25" s="18"/>
      <c r="B25" s="30" t="s">
        <v>29</v>
      </c>
      <c r="C25" s="17"/>
      <c r="D25" s="53">
        <f>SUM(D24:D24)</f>
        <v>1830.4000000000003</v>
      </c>
      <c r="E25" s="31">
        <f>SUM(E24:E24)</f>
        <v>2.2902902902902906</v>
      </c>
      <c r="F25" s="32"/>
    </row>
    <row r="26" spans="1:6" ht="15">
      <c r="A26" s="23"/>
      <c r="B26" s="24"/>
      <c r="C26" s="33"/>
      <c r="D26" s="33"/>
      <c r="E26" s="33"/>
      <c r="F26" s="33"/>
    </row>
    <row r="27" spans="1:6" ht="29.25">
      <c r="A27" s="23"/>
      <c r="B27" s="24" t="s">
        <v>30</v>
      </c>
      <c r="C27" s="34">
        <f>D20+D25</f>
        <v>3754.0416732118274</v>
      </c>
      <c r="D27" s="34"/>
      <c r="E27" s="34"/>
      <c r="F27" s="33"/>
    </row>
    <row r="28" spans="1:6" ht="15">
      <c r="A28" s="23"/>
      <c r="B28" s="24" t="s">
        <v>31</v>
      </c>
      <c r="C28" s="35">
        <f>E20+E25</f>
        <v>4.69724934085564</v>
      </c>
      <c r="D28" s="33"/>
      <c r="E28" s="33"/>
      <c r="F28" s="33"/>
    </row>
    <row r="29" spans="1:6" ht="6" customHeight="1">
      <c r="A29" s="23"/>
      <c r="B29" s="24"/>
      <c r="C29" s="35"/>
      <c r="D29" s="33"/>
      <c r="E29" s="33"/>
      <c r="F29" s="33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98" t="s">
        <v>71</v>
      </c>
      <c r="B31" s="98"/>
      <c r="C31" s="98"/>
      <c r="D31" s="98"/>
      <c r="E31" s="98"/>
      <c r="F31" s="98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1</v>
      </c>
      <c r="C33" s="9" t="s">
        <v>2</v>
      </c>
      <c r="D33" s="9" t="s">
        <v>3</v>
      </c>
      <c r="E33" s="9" t="s">
        <v>4</v>
      </c>
      <c r="F33" s="2"/>
    </row>
    <row r="34" spans="1:5" ht="15">
      <c r="A34" s="104" t="s">
        <v>72</v>
      </c>
      <c r="B34" s="104"/>
      <c r="C34" s="104"/>
      <c r="D34" s="10">
        <f>D35</f>
        <v>8.7912</v>
      </c>
      <c r="E34" s="10">
        <v>0.011000000000000001</v>
      </c>
    </row>
    <row r="35" spans="1:5" ht="30">
      <c r="A35" s="11">
        <v>1</v>
      </c>
      <c r="B35" s="36" t="s">
        <v>32</v>
      </c>
      <c r="C35" s="36" t="s">
        <v>33</v>
      </c>
      <c r="D35" s="13">
        <f>E35*12*$D$2</f>
        <v>8.7912</v>
      </c>
      <c r="E35" s="37">
        <v>0.011000000000000001</v>
      </c>
    </row>
    <row r="36" spans="1:5" ht="30" customHeight="1">
      <c r="A36" s="104" t="s">
        <v>73</v>
      </c>
      <c r="B36" s="104"/>
      <c r="C36" s="104"/>
      <c r="D36" s="10">
        <f>D37+D38</f>
        <v>70.3296</v>
      </c>
      <c r="E36" s="10">
        <v>0.08800000000000001</v>
      </c>
    </row>
    <row r="37" spans="1:5" ht="45" customHeight="1">
      <c r="A37" s="11">
        <v>2</v>
      </c>
      <c r="B37" s="36" t="s">
        <v>59</v>
      </c>
      <c r="C37" s="36" t="s">
        <v>60</v>
      </c>
      <c r="D37" s="13">
        <f>E37*$D$2*12</f>
        <v>17.5824</v>
      </c>
      <c r="E37" s="37">
        <v>0.022000000000000002</v>
      </c>
    </row>
    <row r="38" spans="1:5" ht="15">
      <c r="A38" s="11">
        <v>3</v>
      </c>
      <c r="B38" s="49" t="s">
        <v>38</v>
      </c>
      <c r="C38" s="8" t="s">
        <v>33</v>
      </c>
      <c r="D38" s="13">
        <f>E38*$D$2*12</f>
        <v>52.7472</v>
      </c>
      <c r="E38" s="47">
        <v>0.066</v>
      </c>
    </row>
    <row r="39" spans="1:5" ht="15">
      <c r="A39" s="9"/>
      <c r="B39" s="21" t="s">
        <v>22</v>
      </c>
      <c r="C39" s="21"/>
      <c r="D39" s="22">
        <f>D34+D36</f>
        <v>79.1208</v>
      </c>
      <c r="E39" s="10">
        <v>0.099</v>
      </c>
    </row>
    <row r="40" spans="1:6" ht="15">
      <c r="A40" s="2"/>
      <c r="B40" s="2"/>
      <c r="C40" s="2"/>
      <c r="D40" s="2"/>
      <c r="E40" s="2"/>
      <c r="F40" s="2"/>
    </row>
    <row r="41" spans="1:6" ht="15">
      <c r="A41" s="38"/>
      <c r="B41" s="38"/>
      <c r="C41" s="38"/>
      <c r="D41" s="38"/>
      <c r="E41" s="38"/>
      <c r="F41" s="39"/>
    </row>
    <row r="42" spans="1:6" ht="105">
      <c r="A42" s="18" t="s">
        <v>23</v>
      </c>
      <c r="B42" s="18" t="s">
        <v>24</v>
      </c>
      <c r="C42" s="18" t="s">
        <v>25</v>
      </c>
      <c r="D42" s="18" t="s">
        <v>26</v>
      </c>
      <c r="E42" s="18" t="s">
        <v>84</v>
      </c>
      <c r="F42" s="18" t="s">
        <v>27</v>
      </c>
    </row>
    <row r="43" spans="1:6" ht="15">
      <c r="A43" s="18">
        <v>1</v>
      </c>
      <c r="B43" s="8" t="s">
        <v>28</v>
      </c>
      <c r="C43" s="18" t="s">
        <v>114</v>
      </c>
      <c r="D43" s="45">
        <f>E43*12*D2</f>
        <v>1716.0000000000002</v>
      </c>
      <c r="E43" s="28">
        <v>2.1471471471471477</v>
      </c>
      <c r="F43" s="29">
        <v>2</v>
      </c>
    </row>
    <row r="44" spans="1:6" ht="15">
      <c r="A44" s="40"/>
      <c r="B44" s="40" t="s">
        <v>29</v>
      </c>
      <c r="C44" s="40"/>
      <c r="D44" s="41">
        <f>SUM(D43:D43)</f>
        <v>1716.0000000000002</v>
      </c>
      <c r="E44" s="42">
        <f>SUM(E43:E43)</f>
        <v>2.1471471471471477</v>
      </c>
      <c r="F44" s="40"/>
    </row>
    <row r="48" spans="2:3" ht="43.5">
      <c r="B48" s="24" t="s">
        <v>121</v>
      </c>
      <c r="C48" s="46">
        <f>C27</f>
        <v>3754.0416732118274</v>
      </c>
    </row>
  </sheetData>
  <mergeCells count="10">
    <mergeCell ref="A34:C34"/>
    <mergeCell ref="A36:C36"/>
    <mergeCell ref="A13:C13"/>
    <mergeCell ref="A16:C16"/>
    <mergeCell ref="A18:C18"/>
    <mergeCell ref="A31:F31"/>
    <mergeCell ref="A1:E1"/>
    <mergeCell ref="A4:E4"/>
    <mergeCell ref="A7:C7"/>
    <mergeCell ref="A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="75" zoomScaleNormal="75" workbookViewId="0" topLeftCell="A31">
      <selection activeCell="A46" sqref="A46:C46"/>
    </sheetView>
  </sheetViews>
  <sheetFormatPr defaultColWidth="9.00390625" defaultRowHeight="12.75"/>
  <cols>
    <col min="1" max="1" width="3.75390625" style="3" customWidth="1"/>
    <col min="2" max="2" width="42.125" style="3" customWidth="1"/>
    <col min="3" max="3" width="16.625" style="3" customWidth="1"/>
    <col min="4" max="4" width="11.00390625" style="3" customWidth="1"/>
    <col min="5" max="5" width="12.875" style="3" customWidth="1"/>
    <col min="6" max="6" width="10.75390625" style="3" customWidth="1"/>
    <col min="7" max="16384" width="9.125" style="3" customWidth="1"/>
  </cols>
  <sheetData>
    <row r="1" spans="1:6" ht="15" customHeight="1">
      <c r="A1" s="98" t="s">
        <v>79</v>
      </c>
      <c r="B1" s="98"/>
      <c r="C1" s="98"/>
      <c r="D1" s="98"/>
      <c r="E1" s="98"/>
      <c r="F1" s="2"/>
    </row>
    <row r="2" spans="1:6" ht="29.25" customHeight="1">
      <c r="A2" s="2"/>
      <c r="B2" s="1" t="s">
        <v>85</v>
      </c>
      <c r="C2" s="4"/>
      <c r="D2" s="57">
        <v>601.7</v>
      </c>
      <c r="E2" s="6" t="s">
        <v>0</v>
      </c>
      <c r="F2" s="2"/>
    </row>
    <row r="3" spans="1:6" ht="10.5" customHeight="1">
      <c r="A3" s="2"/>
      <c r="B3" s="7"/>
      <c r="C3" s="2"/>
      <c r="D3" s="2"/>
      <c r="E3" s="2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6" customHeight="1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6" ht="30.75" customHeight="1">
      <c r="A7" s="105" t="s">
        <v>86</v>
      </c>
      <c r="B7" s="106"/>
      <c r="C7" s="106"/>
      <c r="D7" s="10">
        <f>SUM(D8:D15)</f>
        <v>13465.597571128816</v>
      </c>
      <c r="E7" s="10">
        <v>1.8649378941788282</v>
      </c>
      <c r="F7" s="50"/>
    </row>
    <row r="8" spans="1:6" ht="31.5" customHeight="1">
      <c r="A8" s="11">
        <v>1</v>
      </c>
      <c r="B8" s="8" t="s">
        <v>42</v>
      </c>
      <c r="C8" s="12" t="s">
        <v>43</v>
      </c>
      <c r="D8" s="13">
        <f>E8*$D$2*12</f>
        <v>1496.922074399734</v>
      </c>
      <c r="E8" s="47">
        <v>0.20731844141595118</v>
      </c>
      <c r="F8" s="50"/>
    </row>
    <row r="9" spans="1:6" ht="15.75" customHeight="1">
      <c r="A9" s="11">
        <v>2</v>
      </c>
      <c r="B9" s="8" t="s">
        <v>44</v>
      </c>
      <c r="C9" s="12" t="s">
        <v>43</v>
      </c>
      <c r="D9" s="13">
        <f aca="true" t="shared" si="0" ref="D9:D15">E9*$D$2*12</f>
        <v>169.46184398393802</v>
      </c>
      <c r="E9" s="47">
        <v>0.023469869257096283</v>
      </c>
      <c r="F9" s="50"/>
    </row>
    <row r="10" spans="1:6" ht="30">
      <c r="A10" s="11">
        <v>3</v>
      </c>
      <c r="B10" s="8" t="s">
        <v>47</v>
      </c>
      <c r="C10" s="15" t="s">
        <v>48</v>
      </c>
      <c r="D10" s="13">
        <f t="shared" si="0"/>
        <v>1750.6678964595535</v>
      </c>
      <c r="E10" s="13">
        <v>0.24246134514148157</v>
      </c>
      <c r="F10" s="50"/>
    </row>
    <row r="11" spans="1:6" ht="60">
      <c r="A11" s="11">
        <v>4</v>
      </c>
      <c r="B11" s="12" t="s">
        <v>49</v>
      </c>
      <c r="C11" s="12" t="s">
        <v>50</v>
      </c>
      <c r="D11" s="13">
        <f t="shared" si="0"/>
        <v>9336.895447784287</v>
      </c>
      <c r="E11" s="13">
        <v>1.2931271740879018</v>
      </c>
      <c r="F11" s="50"/>
    </row>
    <row r="12" spans="1:6" ht="15.75" customHeight="1">
      <c r="A12" s="11">
        <v>5</v>
      </c>
      <c r="B12" s="15" t="s">
        <v>82</v>
      </c>
      <c r="C12" s="15" t="s">
        <v>48</v>
      </c>
      <c r="D12" s="13">
        <f t="shared" si="0"/>
        <v>41.88656757429017</v>
      </c>
      <c r="E12" s="47">
        <v>0.0058011422600257835</v>
      </c>
      <c r="F12" s="50"/>
    </row>
    <row r="13" spans="1:6" ht="15.75" customHeight="1">
      <c r="A13" s="11">
        <v>6</v>
      </c>
      <c r="B13" s="15" t="s">
        <v>83</v>
      </c>
      <c r="C13" s="15" t="s">
        <v>37</v>
      </c>
      <c r="D13" s="13">
        <f t="shared" si="0"/>
        <v>40.11990949669164</v>
      </c>
      <c r="E13" s="13">
        <v>0.005556466331046984</v>
      </c>
      <c r="F13" s="50"/>
    </row>
    <row r="14" spans="1:6" ht="15.75" customHeight="1">
      <c r="A14" s="11">
        <v>7</v>
      </c>
      <c r="B14" s="15" t="s">
        <v>38</v>
      </c>
      <c r="C14" s="15" t="s">
        <v>51</v>
      </c>
      <c r="D14" s="13">
        <f t="shared" si="0"/>
        <v>524.7901519554997</v>
      </c>
      <c r="E14" s="47">
        <v>0.07268158993345239</v>
      </c>
      <c r="F14" s="50"/>
    </row>
    <row r="15" spans="1:7" ht="15.75" customHeight="1">
      <c r="A15" s="11">
        <v>8</v>
      </c>
      <c r="B15" s="15" t="s">
        <v>52</v>
      </c>
      <c r="C15" s="15" t="s">
        <v>10</v>
      </c>
      <c r="D15" s="13">
        <f t="shared" si="0"/>
        <v>104.85367947482024</v>
      </c>
      <c r="E15" s="13">
        <v>0.014521865751872504</v>
      </c>
      <c r="F15" s="50"/>
      <c r="G15" s="52"/>
    </row>
    <row r="16" spans="1:7" ht="15">
      <c r="A16" s="99" t="s">
        <v>53</v>
      </c>
      <c r="B16" s="100"/>
      <c r="C16" s="101"/>
      <c r="D16" s="10">
        <f>SUM(D17:D18)</f>
        <v>7105.361675103471</v>
      </c>
      <c r="E16" s="10">
        <v>0.984067596684875</v>
      </c>
      <c r="F16" s="50"/>
      <c r="G16" s="52"/>
    </row>
    <row r="17" spans="1:7" ht="15.75" customHeight="1">
      <c r="A17" s="11">
        <v>9</v>
      </c>
      <c r="B17" s="8" t="s">
        <v>5</v>
      </c>
      <c r="C17" s="12" t="s">
        <v>6</v>
      </c>
      <c r="D17" s="13">
        <f>E17*$D$2*12</f>
        <v>6500.788357825682</v>
      </c>
      <c r="E17" s="14">
        <v>0.900336319016354</v>
      </c>
      <c r="F17" s="50"/>
      <c r="G17" s="52"/>
    </row>
    <row r="18" spans="1:7" ht="30">
      <c r="A18" s="11">
        <v>10</v>
      </c>
      <c r="B18" s="15" t="s">
        <v>7</v>
      </c>
      <c r="C18" s="15" t="s">
        <v>8</v>
      </c>
      <c r="D18" s="13">
        <f>E18*$D$2*12</f>
        <v>604.5733172777884</v>
      </c>
      <c r="E18" s="13">
        <v>0.08373127766852091</v>
      </c>
      <c r="F18" s="50"/>
      <c r="G18" s="52"/>
    </row>
    <row r="19" spans="1:7" ht="30" customHeight="1">
      <c r="A19" s="99" t="s">
        <v>87</v>
      </c>
      <c r="B19" s="102"/>
      <c r="C19" s="103"/>
      <c r="D19" s="16">
        <f>SUM(D20:D23)</f>
        <v>8453.098126239074</v>
      </c>
      <c r="E19" s="16">
        <v>1.1707243540855181</v>
      </c>
      <c r="F19" s="50"/>
      <c r="G19" s="52"/>
    </row>
    <row r="20" spans="1:7" ht="30.75" customHeight="1">
      <c r="A20" s="11">
        <v>11</v>
      </c>
      <c r="B20" s="15" t="s">
        <v>9</v>
      </c>
      <c r="C20" s="15" t="s">
        <v>10</v>
      </c>
      <c r="D20" s="13">
        <f>E20*12*$D$2</f>
        <v>141.57068985374767</v>
      </c>
      <c r="E20" s="47">
        <v>0.019607042525863896</v>
      </c>
      <c r="F20" s="50"/>
      <c r="G20" s="58"/>
    </row>
    <row r="21" spans="1:7" ht="30">
      <c r="A21" s="11">
        <v>12</v>
      </c>
      <c r="B21" s="15" t="s">
        <v>11</v>
      </c>
      <c r="C21" s="15" t="s">
        <v>10</v>
      </c>
      <c r="D21" s="13">
        <f>E21*12*$D$2</f>
        <v>836.7894285985831</v>
      </c>
      <c r="E21" s="47">
        <v>0.11589239219414202</v>
      </c>
      <c r="F21" s="50"/>
      <c r="G21" s="52"/>
    </row>
    <row r="22" spans="1:6" ht="30">
      <c r="A22" s="11">
        <v>13</v>
      </c>
      <c r="B22" s="15" t="s">
        <v>88</v>
      </c>
      <c r="C22" s="15" t="s">
        <v>10</v>
      </c>
      <c r="D22" s="13">
        <f>E22*12*$D$2</f>
        <v>226.79388101255367</v>
      </c>
      <c r="E22" s="47">
        <v>0.03141015470230924</v>
      </c>
      <c r="F22" s="50"/>
    </row>
    <row r="23" spans="1:6" ht="105">
      <c r="A23" s="11">
        <v>14</v>
      </c>
      <c r="B23" s="15" t="s">
        <v>12</v>
      </c>
      <c r="C23" s="15" t="s">
        <v>10</v>
      </c>
      <c r="D23" s="13">
        <f>E23*12*$D$2</f>
        <v>7247.9441267741895</v>
      </c>
      <c r="E23" s="13">
        <v>1.0038147646632027</v>
      </c>
      <c r="F23" s="50"/>
    </row>
    <row r="24" spans="1:6" ht="15">
      <c r="A24" s="105" t="s">
        <v>54</v>
      </c>
      <c r="B24" s="106"/>
      <c r="C24" s="106"/>
      <c r="D24" s="19">
        <f>SUM(D25:D26)</f>
        <v>12545.916018731485</v>
      </c>
      <c r="E24" s="19">
        <v>1.7375652344373558</v>
      </c>
      <c r="F24" s="50"/>
    </row>
    <row r="25" spans="1:6" ht="75">
      <c r="A25" s="11">
        <v>15</v>
      </c>
      <c r="B25" s="15" t="s">
        <v>14</v>
      </c>
      <c r="C25" s="15" t="s">
        <v>10</v>
      </c>
      <c r="D25" s="13">
        <f>E25*12*$D$2</f>
        <v>1153.3803166835964</v>
      </c>
      <c r="E25" s="13">
        <v>0.15973911648711933</v>
      </c>
      <c r="F25" s="50"/>
    </row>
    <row r="26" spans="1:6" ht="105">
      <c r="A26" s="11">
        <v>16</v>
      </c>
      <c r="B26" s="15" t="s">
        <v>15</v>
      </c>
      <c r="C26" s="15" t="s">
        <v>16</v>
      </c>
      <c r="D26" s="13">
        <f>E26*12*$D$2</f>
        <v>11392.535702047888</v>
      </c>
      <c r="E26" s="14">
        <v>1.5778261179502364</v>
      </c>
      <c r="F26" s="50"/>
    </row>
    <row r="27" spans="1:6" ht="15">
      <c r="A27" s="105" t="s">
        <v>55</v>
      </c>
      <c r="B27" s="105"/>
      <c r="C27" s="105"/>
      <c r="D27" s="20">
        <f>SUM(D28)</f>
        <v>1446.261960000001</v>
      </c>
      <c r="E27" s="20">
        <v>0.20040219378427823</v>
      </c>
      <c r="F27" s="50"/>
    </row>
    <row r="28" spans="1:6" ht="15">
      <c r="A28" s="11">
        <v>17</v>
      </c>
      <c r="B28" s="15" t="s">
        <v>18</v>
      </c>
      <c r="C28" s="15" t="s">
        <v>19</v>
      </c>
      <c r="D28" s="13">
        <f>E28*12*$D$2</f>
        <v>1446.261960000001</v>
      </c>
      <c r="E28" s="43">
        <v>0.200302193784278</v>
      </c>
      <c r="F28" s="50"/>
    </row>
    <row r="29" spans="1:6" ht="15">
      <c r="A29" s="105" t="s">
        <v>56</v>
      </c>
      <c r="B29" s="105"/>
      <c r="C29" s="105"/>
      <c r="D29" s="20">
        <f>SUM(D30:D31)</f>
        <v>481.71523474852944</v>
      </c>
      <c r="E29" s="20">
        <v>0.06671586542968942</v>
      </c>
      <c r="F29" s="50"/>
    </row>
    <row r="30" spans="1:6" ht="30">
      <c r="A30" s="11">
        <v>18</v>
      </c>
      <c r="B30" s="15" t="s">
        <v>57</v>
      </c>
      <c r="C30" s="15" t="s">
        <v>8</v>
      </c>
      <c r="D30" s="13">
        <f>E30*12*$D$2</f>
        <v>402.29083474852945</v>
      </c>
      <c r="E30" s="14">
        <v>0.05571586542968941</v>
      </c>
      <c r="F30" s="50"/>
    </row>
    <row r="31" spans="1:6" ht="60" customHeight="1">
      <c r="A31" s="11">
        <v>19</v>
      </c>
      <c r="B31" s="15" t="s">
        <v>58</v>
      </c>
      <c r="C31" s="15" t="s">
        <v>21</v>
      </c>
      <c r="D31" s="13">
        <f>E31*12*$D$2</f>
        <v>79.4244</v>
      </c>
      <c r="E31" s="13">
        <v>0.011000000000000001</v>
      </c>
      <c r="F31" s="50"/>
    </row>
    <row r="32" spans="1:6" ht="15">
      <c r="A32" s="9"/>
      <c r="B32" s="21" t="s">
        <v>22</v>
      </c>
      <c r="C32" s="21"/>
      <c r="D32" s="22">
        <f>D7+D16+D19+D24+D27+D29</f>
        <v>43497.95058595138</v>
      </c>
      <c r="E32" s="10">
        <v>6.02441313860054</v>
      </c>
      <c r="F32" s="50"/>
    </row>
    <row r="33" spans="1:6" ht="6" customHeight="1">
      <c r="A33" s="23"/>
      <c r="B33" s="24"/>
      <c r="C33" s="25"/>
      <c r="D33" s="26"/>
      <c r="E33" s="27"/>
      <c r="F33" s="2"/>
    </row>
    <row r="34" spans="1:6" ht="6.75" customHeight="1">
      <c r="A34" s="38"/>
      <c r="B34" s="38"/>
      <c r="C34" s="38"/>
      <c r="D34" s="38"/>
      <c r="E34" s="38"/>
      <c r="F34" s="39"/>
    </row>
    <row r="35" spans="1:6" ht="105">
      <c r="A35" s="18" t="s">
        <v>23</v>
      </c>
      <c r="B35" s="18" t="s">
        <v>24</v>
      </c>
      <c r="C35" s="18" t="s">
        <v>25</v>
      </c>
      <c r="D35" s="18" t="s">
        <v>26</v>
      </c>
      <c r="E35" s="18" t="s">
        <v>63</v>
      </c>
      <c r="F35" s="18" t="s">
        <v>27</v>
      </c>
    </row>
    <row r="36" spans="1:6" ht="15">
      <c r="A36" s="18">
        <v>1</v>
      </c>
      <c r="B36" s="8" t="s">
        <v>28</v>
      </c>
      <c r="C36" s="18" t="s">
        <v>89</v>
      </c>
      <c r="D36" s="45">
        <f>E36*12*D2</f>
        <v>16588</v>
      </c>
      <c r="E36" s="28">
        <v>2.2973796465569776</v>
      </c>
      <c r="F36" s="29">
        <v>2</v>
      </c>
    </row>
    <row r="37" spans="1:6" ht="15">
      <c r="A37" s="18"/>
      <c r="B37" s="30" t="s">
        <v>29</v>
      </c>
      <c r="C37" s="17"/>
      <c r="D37" s="53">
        <f>SUM(D36:D36)</f>
        <v>16588</v>
      </c>
      <c r="E37" s="31">
        <v>2.2973796465569776</v>
      </c>
      <c r="F37" s="32"/>
    </row>
    <row r="38" spans="1:6" ht="15">
      <c r="A38" s="23"/>
      <c r="B38" s="24"/>
      <c r="C38" s="33"/>
      <c r="D38" s="33"/>
      <c r="E38" s="33"/>
      <c r="F38" s="33"/>
    </row>
    <row r="39" spans="1:6" ht="29.25">
      <c r="A39" s="23"/>
      <c r="B39" s="24" t="s">
        <v>30</v>
      </c>
      <c r="C39" s="34">
        <f>D32+D37</f>
        <v>60085.95058595138</v>
      </c>
      <c r="D39" s="34"/>
      <c r="E39" s="34"/>
      <c r="F39" s="33"/>
    </row>
    <row r="40" spans="1:6" ht="15">
      <c r="A40" s="23"/>
      <c r="B40" s="24" t="s">
        <v>31</v>
      </c>
      <c r="C40" s="35">
        <f>E32+E37</f>
        <v>8.321792785157518</v>
      </c>
      <c r="D40" s="33"/>
      <c r="E40" s="33"/>
      <c r="F40" s="33"/>
    </row>
    <row r="41" spans="1:6" ht="8.25" customHeight="1">
      <c r="A41" s="23"/>
      <c r="B41" s="24"/>
      <c r="C41" s="35"/>
      <c r="D41" s="33"/>
      <c r="E41" s="33"/>
      <c r="F41" s="33"/>
    </row>
    <row r="42" spans="1:6" ht="6" customHeight="1">
      <c r="A42" s="2"/>
      <c r="B42" s="2"/>
      <c r="C42" s="2"/>
      <c r="D42" s="2"/>
      <c r="E42" s="2"/>
      <c r="F42" s="2"/>
    </row>
    <row r="43" spans="1:6" ht="33" customHeight="1">
      <c r="A43" s="98" t="s">
        <v>90</v>
      </c>
      <c r="B43" s="98"/>
      <c r="C43" s="98"/>
      <c r="D43" s="98"/>
      <c r="E43" s="98"/>
      <c r="F43" s="98"/>
    </row>
    <row r="44" spans="1:6" ht="6" customHeight="1">
      <c r="A44" s="1"/>
      <c r="B44" s="1"/>
      <c r="C44" s="1"/>
      <c r="D44" s="2"/>
      <c r="E44" s="2"/>
      <c r="F44" s="2"/>
    </row>
    <row r="45" spans="1:6" ht="71.25">
      <c r="A45" s="8"/>
      <c r="B45" s="9" t="s">
        <v>1</v>
      </c>
      <c r="C45" s="9" t="s">
        <v>2</v>
      </c>
      <c r="D45" s="9" t="s">
        <v>3</v>
      </c>
      <c r="E45" s="9" t="s">
        <v>4</v>
      </c>
      <c r="F45" s="2"/>
    </row>
    <row r="46" spans="1:5" ht="15">
      <c r="A46" s="104" t="s">
        <v>72</v>
      </c>
      <c r="B46" s="104"/>
      <c r="C46" s="104"/>
      <c r="D46" s="10">
        <f>D47</f>
        <v>72.20400000000001</v>
      </c>
      <c r="E46" s="10">
        <f>E47</f>
        <v>0.01</v>
      </c>
    </row>
    <row r="47" spans="1:5" ht="30">
      <c r="A47" s="11">
        <v>1</v>
      </c>
      <c r="B47" s="36" t="s">
        <v>32</v>
      </c>
      <c r="C47" s="36" t="s">
        <v>33</v>
      </c>
      <c r="D47" s="13">
        <f>E47*12*$D$2</f>
        <v>72.20400000000001</v>
      </c>
      <c r="E47" s="37">
        <v>0.01</v>
      </c>
    </row>
    <row r="48" spans="1:5" ht="30" customHeight="1">
      <c r="A48" s="104" t="s">
        <v>73</v>
      </c>
      <c r="B48" s="104"/>
      <c r="C48" s="104"/>
      <c r="D48" s="10">
        <f>D49+D50+D51</f>
        <v>3754.6079999999997</v>
      </c>
      <c r="E48" s="10">
        <f>E49+E50+E51</f>
        <v>0.52</v>
      </c>
    </row>
    <row r="49" spans="1:5" ht="48" customHeight="1">
      <c r="A49" s="11">
        <v>2</v>
      </c>
      <c r="B49" s="36" t="s">
        <v>59</v>
      </c>
      <c r="C49" s="36" t="s">
        <v>60</v>
      </c>
      <c r="D49" s="13">
        <f>E49*$D$2*12</f>
        <v>144.40800000000002</v>
      </c>
      <c r="E49" s="37">
        <v>0.02</v>
      </c>
    </row>
    <row r="50" spans="1:5" ht="30">
      <c r="A50" s="11">
        <v>3</v>
      </c>
      <c r="B50" s="48" t="s">
        <v>42</v>
      </c>
      <c r="C50" s="48" t="s">
        <v>61</v>
      </c>
      <c r="D50" s="13">
        <f>E50*$D$2*12</f>
        <v>3393.5879999999997</v>
      </c>
      <c r="E50" s="37">
        <v>0.47</v>
      </c>
    </row>
    <row r="51" spans="1:5" ht="30">
      <c r="A51" s="11">
        <v>4</v>
      </c>
      <c r="B51" s="49" t="s">
        <v>38</v>
      </c>
      <c r="C51" s="8" t="s">
        <v>62</v>
      </c>
      <c r="D51" s="13">
        <f>E51*$D$2*12</f>
        <v>216.61200000000002</v>
      </c>
      <c r="E51" s="47">
        <v>0.03</v>
      </c>
    </row>
    <row r="52" spans="1:6" ht="15">
      <c r="A52" s="9"/>
      <c r="B52" s="21" t="s">
        <v>22</v>
      </c>
      <c r="C52" s="21"/>
      <c r="D52" s="22">
        <f>D46+D48</f>
        <v>3826.812</v>
      </c>
      <c r="E52" s="10">
        <f>E46+E48</f>
        <v>0.53</v>
      </c>
      <c r="F52" s="6"/>
    </row>
    <row r="53" spans="1:6" ht="5.25" customHeight="1">
      <c r="A53" s="2"/>
      <c r="B53" s="2"/>
      <c r="C53" s="2"/>
      <c r="D53" s="2"/>
      <c r="E53" s="2"/>
      <c r="F53" s="2"/>
    </row>
    <row r="54" spans="1:6" s="116" customFormat="1" ht="10.5" customHeight="1">
      <c r="A54" s="24"/>
      <c r="B54" s="24"/>
      <c r="C54" s="24"/>
      <c r="D54" s="24"/>
      <c r="E54" s="24"/>
      <c r="F54" s="23"/>
    </row>
    <row r="55" spans="1:6" ht="105">
      <c r="A55" s="18" t="s">
        <v>23</v>
      </c>
      <c r="B55" s="18" t="s">
        <v>24</v>
      </c>
      <c r="C55" s="18" t="s">
        <v>25</v>
      </c>
      <c r="D55" s="18" t="s">
        <v>26</v>
      </c>
      <c r="E55" s="18" t="s">
        <v>84</v>
      </c>
      <c r="F55" s="18" t="s">
        <v>27</v>
      </c>
    </row>
    <row r="56" spans="1:6" ht="15">
      <c r="A56" s="18">
        <v>1</v>
      </c>
      <c r="B56" s="8" t="s">
        <v>28</v>
      </c>
      <c r="C56" s="18" t="s">
        <v>89</v>
      </c>
      <c r="D56" s="45">
        <f>E56*12*D2</f>
        <v>16588</v>
      </c>
      <c r="E56" s="28">
        <v>2.2973796465569776</v>
      </c>
      <c r="F56" s="29">
        <v>2</v>
      </c>
    </row>
    <row r="57" spans="1:6" ht="15">
      <c r="A57" s="40"/>
      <c r="B57" s="40" t="s">
        <v>29</v>
      </c>
      <c r="C57" s="40"/>
      <c r="D57" s="41">
        <f>SUM(D56:D56)</f>
        <v>16588</v>
      </c>
      <c r="E57" s="42">
        <f>SUM(E56:E56)</f>
        <v>2.2973796465569776</v>
      </c>
      <c r="F57" s="40"/>
    </row>
    <row r="58" ht="21.75" customHeight="1"/>
    <row r="59" spans="2:3" ht="45.75" customHeight="1">
      <c r="B59" s="24" t="s">
        <v>80</v>
      </c>
      <c r="C59" s="46">
        <f>C39</f>
        <v>60085.95058595138</v>
      </c>
    </row>
  </sheetData>
  <mergeCells count="11">
    <mergeCell ref="A19:C19"/>
    <mergeCell ref="A46:C46"/>
    <mergeCell ref="A48:C48"/>
    <mergeCell ref="A24:C24"/>
    <mergeCell ref="A27:C27"/>
    <mergeCell ref="A29:C29"/>
    <mergeCell ref="A43:F43"/>
    <mergeCell ref="A1:E1"/>
    <mergeCell ref="A4:E4"/>
    <mergeCell ref="A7:C7"/>
    <mergeCell ref="A16:C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5"/>
  <sheetViews>
    <sheetView zoomScale="75" zoomScaleNormal="75" workbookViewId="0" topLeftCell="A103">
      <selection activeCell="A110" sqref="A110:F110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98" t="s">
        <v>122</v>
      </c>
      <c r="B1" s="98"/>
      <c r="C1" s="98"/>
      <c r="D1" s="98"/>
      <c r="E1" s="98"/>
      <c r="F1" s="2"/>
    </row>
    <row r="2" spans="1:6" ht="24" customHeight="1">
      <c r="A2" s="2"/>
      <c r="B2" s="1" t="s">
        <v>123</v>
      </c>
      <c r="C2" s="4"/>
      <c r="D2" s="57">
        <v>34.7</v>
      </c>
      <c r="E2" s="6" t="s">
        <v>0</v>
      </c>
      <c r="F2" s="2"/>
    </row>
    <row r="3" spans="1:6" ht="12" customHeight="1">
      <c r="A3" s="2"/>
      <c r="B3" s="7"/>
      <c r="C3" s="2"/>
      <c r="D3" s="2"/>
      <c r="E3" s="2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7" ht="15">
      <c r="A7" s="99" t="s">
        <v>34</v>
      </c>
      <c r="B7" s="100"/>
      <c r="C7" s="101"/>
      <c r="D7" s="10">
        <f>SUM(D8:D9)</f>
        <v>592.1134729252906</v>
      </c>
      <c r="E7" s="10">
        <v>1.421982403759103</v>
      </c>
      <c r="F7" s="51"/>
      <c r="G7" s="52"/>
    </row>
    <row r="8" spans="1:7" ht="15.75" customHeight="1">
      <c r="A8" s="11">
        <v>1</v>
      </c>
      <c r="B8" s="8" t="s">
        <v>5</v>
      </c>
      <c r="C8" s="12" t="s">
        <v>6</v>
      </c>
      <c r="D8" s="13">
        <f>E8*$D$2*12</f>
        <v>541.7323631521415</v>
      </c>
      <c r="E8" s="14">
        <v>1.30099030536057</v>
      </c>
      <c r="F8" s="51"/>
      <c r="G8" s="52"/>
    </row>
    <row r="9" spans="1:7" ht="30">
      <c r="A9" s="11">
        <v>2</v>
      </c>
      <c r="B9" s="15" t="s">
        <v>7</v>
      </c>
      <c r="C9" s="15" t="s">
        <v>8</v>
      </c>
      <c r="D9" s="13">
        <f>E9*$D$2*12</f>
        <v>50.381109773149106</v>
      </c>
      <c r="E9" s="13">
        <v>0.12099209839853291</v>
      </c>
      <c r="F9" s="51"/>
      <c r="G9" s="52"/>
    </row>
    <row r="10" spans="1:7" ht="29.25" customHeight="1">
      <c r="A10" s="99" t="s">
        <v>68</v>
      </c>
      <c r="B10" s="102"/>
      <c r="C10" s="103"/>
      <c r="D10" s="16">
        <f>SUM(D11:D11)</f>
        <v>28.864053920244665</v>
      </c>
      <c r="E10" s="16">
        <v>0.06931809298809957</v>
      </c>
      <c r="F10" s="51"/>
      <c r="G10" s="52"/>
    </row>
    <row r="11" spans="1:6" ht="60">
      <c r="A11" s="11">
        <v>3</v>
      </c>
      <c r="B11" s="15" t="s">
        <v>35</v>
      </c>
      <c r="C11" s="15" t="s">
        <v>10</v>
      </c>
      <c r="D11" s="13">
        <f>E11*12*$D$2</f>
        <v>28.864053920244665</v>
      </c>
      <c r="E11" s="13">
        <v>0.06931809298809957</v>
      </c>
      <c r="F11" s="51"/>
    </row>
    <row r="12" spans="1:6" ht="15">
      <c r="A12" s="105" t="s">
        <v>13</v>
      </c>
      <c r="B12" s="106"/>
      <c r="C12" s="106"/>
      <c r="D12" s="19">
        <f>SUM(D13:D14)</f>
        <v>217.4735289251978</v>
      </c>
      <c r="E12" s="19">
        <v>0.5222707226829918</v>
      </c>
      <c r="F12" s="51"/>
    </row>
    <row r="13" spans="1:6" ht="60" customHeight="1">
      <c r="A13" s="11">
        <v>4</v>
      </c>
      <c r="B13" s="15" t="s">
        <v>81</v>
      </c>
      <c r="C13" s="15" t="s">
        <v>10</v>
      </c>
      <c r="D13" s="13">
        <f>E13*12*$D$2</f>
        <v>11.733760458585337</v>
      </c>
      <c r="E13" s="13">
        <v>0.028179059698812046</v>
      </c>
      <c r="F13" s="51"/>
    </row>
    <row r="14" spans="1:6" ht="60">
      <c r="A14" s="11">
        <v>5</v>
      </c>
      <c r="B14" s="15" t="s">
        <v>15</v>
      </c>
      <c r="C14" s="15" t="s">
        <v>124</v>
      </c>
      <c r="D14" s="13">
        <f>E14*12*$D$2</f>
        <v>205.73976846661247</v>
      </c>
      <c r="E14" s="14">
        <v>0.4940916629841797</v>
      </c>
      <c r="F14" s="51"/>
    </row>
    <row r="15" spans="1:6" ht="15">
      <c r="A15" s="105" t="s">
        <v>17</v>
      </c>
      <c r="B15" s="105"/>
      <c r="C15" s="105"/>
      <c r="D15" s="20">
        <f>SUM(D16)</f>
        <v>160.77599999999993</v>
      </c>
      <c r="E15" s="20">
        <v>0.3861095100864551</v>
      </c>
      <c r="F15" s="51"/>
    </row>
    <row r="16" spans="1:6" ht="15">
      <c r="A16" s="11">
        <v>6</v>
      </c>
      <c r="B16" s="15" t="s">
        <v>18</v>
      </c>
      <c r="C16" s="15" t="s">
        <v>19</v>
      </c>
      <c r="D16" s="13">
        <f>E16*12*$D$2</f>
        <v>160.77599999999993</v>
      </c>
      <c r="E16" s="43">
        <v>0.3861095100864551</v>
      </c>
      <c r="F16" s="51"/>
    </row>
    <row r="17" spans="1:6" ht="15">
      <c r="A17" s="105" t="s">
        <v>20</v>
      </c>
      <c r="B17" s="105"/>
      <c r="C17" s="105"/>
      <c r="D17" s="20">
        <f>SUM(D18:D19)</f>
        <v>98.91271262933584</v>
      </c>
      <c r="E17" s="20">
        <v>0.23754253753442808</v>
      </c>
      <c r="F17" s="51"/>
    </row>
    <row r="18" spans="1:6" ht="45">
      <c r="A18" s="11">
        <v>7</v>
      </c>
      <c r="B18" s="15" t="s">
        <v>58</v>
      </c>
      <c r="C18" s="15" t="s">
        <v>21</v>
      </c>
      <c r="D18" s="13">
        <f>E18*12*$D$2</f>
        <v>13.359138136664072</v>
      </c>
      <c r="E18" s="13">
        <v>0.032082464305149064</v>
      </c>
      <c r="F18" s="51"/>
    </row>
    <row r="19" spans="1:6" ht="15">
      <c r="A19" s="18">
        <v>8</v>
      </c>
      <c r="B19" s="44" t="s">
        <v>36</v>
      </c>
      <c r="C19" s="44" t="s">
        <v>37</v>
      </c>
      <c r="D19" s="13">
        <f>E19*12*$D$2</f>
        <v>85.55357449267177</v>
      </c>
      <c r="E19" s="43">
        <v>0.205460073229279</v>
      </c>
      <c r="F19" s="51"/>
    </row>
    <row r="20" spans="1:6" ht="15">
      <c r="A20" s="9"/>
      <c r="B20" s="21" t="s">
        <v>22</v>
      </c>
      <c r="C20" s="21"/>
      <c r="D20" s="22">
        <f>D7+D10+D12+D15+D17</f>
        <v>1098.139768400069</v>
      </c>
      <c r="E20" s="10">
        <v>2.6372232670510773</v>
      </c>
      <c r="F20" s="51"/>
    </row>
    <row r="21" spans="1:6" ht="15">
      <c r="A21" s="23"/>
      <c r="B21" s="24"/>
      <c r="C21" s="25"/>
      <c r="D21" s="26"/>
      <c r="E21" s="27"/>
      <c r="F21" s="2"/>
    </row>
    <row r="22" spans="1:6" ht="105">
      <c r="A22" s="18" t="s">
        <v>23</v>
      </c>
      <c r="B22" s="18" t="s">
        <v>24</v>
      </c>
      <c r="C22" s="18" t="s">
        <v>25</v>
      </c>
      <c r="D22" s="18" t="s">
        <v>26</v>
      </c>
      <c r="E22" s="18" t="s">
        <v>63</v>
      </c>
      <c r="F22" s="18" t="s">
        <v>27</v>
      </c>
    </row>
    <row r="23" spans="1:6" ht="15">
      <c r="A23" s="18">
        <v>1</v>
      </c>
      <c r="B23" s="8" t="s">
        <v>28</v>
      </c>
      <c r="C23" s="18" t="s">
        <v>125</v>
      </c>
      <c r="D23" s="18">
        <f>E23*12*D2</f>
        <v>972.4</v>
      </c>
      <c r="E23" s="28">
        <v>2.335254562920269</v>
      </c>
      <c r="F23" s="29">
        <v>2</v>
      </c>
    </row>
    <row r="24" spans="1:6" ht="15">
      <c r="A24" s="18"/>
      <c r="B24" s="30" t="s">
        <v>29</v>
      </c>
      <c r="C24" s="17"/>
      <c r="D24" s="53">
        <f>SUM(D23:D23)</f>
        <v>972.4</v>
      </c>
      <c r="E24" s="31">
        <f>SUM(E23:E23)</f>
        <v>2.335254562920269</v>
      </c>
      <c r="F24" s="32"/>
    </row>
    <row r="25" spans="1:6" ht="15">
      <c r="A25" s="23"/>
      <c r="B25" s="24"/>
      <c r="C25" s="33"/>
      <c r="D25" s="33"/>
      <c r="E25" s="33"/>
      <c r="F25" s="33"/>
    </row>
    <row r="26" spans="1:6" ht="29.25">
      <c r="A26" s="23"/>
      <c r="B26" s="24" t="s">
        <v>30</v>
      </c>
      <c r="C26" s="34">
        <f>D20+D24</f>
        <v>2070.539768400069</v>
      </c>
      <c r="D26" s="34"/>
      <c r="E26" s="34"/>
      <c r="F26" s="33"/>
    </row>
    <row r="27" spans="1:6" ht="15">
      <c r="A27" s="23"/>
      <c r="B27" s="24" t="s">
        <v>31</v>
      </c>
      <c r="C27" s="35">
        <f>E20+E24</f>
        <v>4.972477829971346</v>
      </c>
      <c r="D27" s="33"/>
      <c r="E27" s="33"/>
      <c r="F27" s="33"/>
    </row>
    <row r="28" spans="1:6" ht="21.75" customHeight="1">
      <c r="A28" s="23"/>
      <c r="B28" s="24"/>
      <c r="C28" s="35"/>
      <c r="D28" s="33"/>
      <c r="E28" s="33"/>
      <c r="F28" s="33"/>
    </row>
    <row r="29" spans="1:6" ht="33" customHeight="1">
      <c r="A29" s="98" t="s">
        <v>90</v>
      </c>
      <c r="B29" s="98"/>
      <c r="C29" s="98"/>
      <c r="D29" s="98"/>
      <c r="E29" s="98"/>
      <c r="F29" s="9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1</v>
      </c>
      <c r="C31" s="9" t="s">
        <v>2</v>
      </c>
      <c r="D31" s="9" t="s">
        <v>3</v>
      </c>
      <c r="E31" s="9" t="s">
        <v>4</v>
      </c>
      <c r="F31" s="2"/>
    </row>
    <row r="32" spans="1:5" ht="15">
      <c r="A32" s="104" t="s">
        <v>72</v>
      </c>
      <c r="B32" s="104"/>
      <c r="C32" s="104"/>
      <c r="D32" s="10">
        <f>D33</f>
        <v>4.580400000000001</v>
      </c>
      <c r="E32" s="10">
        <v>0.011000000000000001</v>
      </c>
    </row>
    <row r="33" spans="1:5" ht="30">
      <c r="A33" s="11">
        <v>1</v>
      </c>
      <c r="B33" s="36" t="s">
        <v>32</v>
      </c>
      <c r="C33" s="36" t="s">
        <v>33</v>
      </c>
      <c r="D33" s="13">
        <f>E33*12*$D$2</f>
        <v>4.580400000000001</v>
      </c>
      <c r="E33" s="37">
        <v>0.011000000000000001</v>
      </c>
    </row>
    <row r="34" spans="1:5" ht="30" customHeight="1">
      <c r="A34" s="104" t="s">
        <v>73</v>
      </c>
      <c r="B34" s="104"/>
      <c r="C34" s="104"/>
      <c r="D34" s="10">
        <f>D35+D36</f>
        <v>36.64320000000001</v>
      </c>
      <c r="E34" s="10">
        <v>0.08800000000000001</v>
      </c>
    </row>
    <row r="35" spans="1:5" ht="48.75" customHeight="1">
      <c r="A35" s="11">
        <v>2</v>
      </c>
      <c r="B35" s="36" t="s">
        <v>59</v>
      </c>
      <c r="C35" s="36" t="s">
        <v>60</v>
      </c>
      <c r="D35" s="13">
        <f>E35*$D$2*12</f>
        <v>9.160800000000002</v>
      </c>
      <c r="E35" s="37">
        <v>0.022000000000000002</v>
      </c>
    </row>
    <row r="36" spans="1:5" ht="15">
      <c r="A36" s="11">
        <v>3</v>
      </c>
      <c r="B36" s="49" t="s">
        <v>38</v>
      </c>
      <c r="C36" s="8" t="s">
        <v>33</v>
      </c>
      <c r="D36" s="13">
        <f>E36*$D$2*12</f>
        <v>27.482400000000005</v>
      </c>
      <c r="E36" s="47">
        <v>0.066</v>
      </c>
    </row>
    <row r="37" spans="1:5" ht="15">
      <c r="A37" s="9"/>
      <c r="B37" s="21" t="s">
        <v>22</v>
      </c>
      <c r="C37" s="21"/>
      <c r="D37" s="22">
        <f>D32+D34</f>
        <v>41.223600000000005</v>
      </c>
      <c r="E37" s="10">
        <v>0.099</v>
      </c>
    </row>
    <row r="38" spans="1:6" ht="9" customHeight="1">
      <c r="A38" s="2"/>
      <c r="B38" s="2"/>
      <c r="C38" s="2"/>
      <c r="D38" s="2"/>
      <c r="E38" s="2"/>
      <c r="F38" s="2"/>
    </row>
    <row r="39" spans="1:6" ht="9.75" customHeight="1">
      <c r="A39" s="38"/>
      <c r="B39" s="38"/>
      <c r="C39" s="38"/>
      <c r="D39" s="38"/>
      <c r="E39" s="38"/>
      <c r="F39" s="39"/>
    </row>
    <row r="40" spans="1:6" ht="105">
      <c r="A40" s="18" t="s">
        <v>23</v>
      </c>
      <c r="B40" s="18" t="s">
        <v>24</v>
      </c>
      <c r="C40" s="18" t="s">
        <v>25</v>
      </c>
      <c r="D40" s="18" t="s">
        <v>26</v>
      </c>
      <c r="E40" s="18" t="s">
        <v>84</v>
      </c>
      <c r="F40" s="18" t="s">
        <v>27</v>
      </c>
    </row>
    <row r="41" spans="1:6" ht="15">
      <c r="A41" s="18">
        <v>1</v>
      </c>
      <c r="B41" s="8" t="s">
        <v>28</v>
      </c>
      <c r="C41" s="18" t="s">
        <v>125</v>
      </c>
      <c r="D41" s="18">
        <f>E41*12*D2</f>
        <v>972.4</v>
      </c>
      <c r="E41" s="28">
        <v>2.335254562920269</v>
      </c>
      <c r="F41" s="29">
        <v>2</v>
      </c>
    </row>
    <row r="42" spans="1:6" ht="15">
      <c r="A42" s="40"/>
      <c r="B42" s="40" t="s">
        <v>29</v>
      </c>
      <c r="C42" s="40"/>
      <c r="D42" s="41">
        <f>SUM(D41:D41)</f>
        <v>972.4</v>
      </c>
      <c r="E42" s="42">
        <f>SUM(E41:E41)</f>
        <v>2.335254562920269</v>
      </c>
      <c r="F42" s="40"/>
    </row>
    <row r="44" spans="1:6" ht="33.75" customHeight="1">
      <c r="A44" s="2"/>
      <c r="B44" s="1" t="s">
        <v>126</v>
      </c>
      <c r="C44" s="4"/>
      <c r="D44" s="57">
        <v>48.2</v>
      </c>
      <c r="E44" s="6" t="s">
        <v>0</v>
      </c>
      <c r="F44" s="2"/>
    </row>
    <row r="45" spans="1:6" ht="11.25" customHeight="1">
      <c r="A45" s="2"/>
      <c r="B45" s="7"/>
      <c r="C45" s="2"/>
      <c r="D45" s="2"/>
      <c r="E45" s="2"/>
      <c r="F45" s="2"/>
    </row>
    <row r="46" spans="1:6" ht="30.75" customHeight="1">
      <c r="A46" s="98" t="s">
        <v>67</v>
      </c>
      <c r="B46" s="98"/>
      <c r="C46" s="98"/>
      <c r="D46" s="98"/>
      <c r="E46" s="98"/>
      <c r="F46" s="2"/>
    </row>
    <row r="47" spans="1:6" ht="8.25" customHeight="1">
      <c r="A47" s="1"/>
      <c r="B47" s="1"/>
      <c r="C47" s="1"/>
      <c r="D47" s="1"/>
      <c r="E47" s="1"/>
      <c r="F47" s="2"/>
    </row>
    <row r="48" spans="1:6" ht="71.25">
      <c r="A48" s="8"/>
      <c r="B48" s="9" t="s">
        <v>1</v>
      </c>
      <c r="C48" s="9" t="s">
        <v>2</v>
      </c>
      <c r="D48" s="9" t="s">
        <v>3</v>
      </c>
      <c r="E48" s="9" t="s">
        <v>4</v>
      </c>
      <c r="F48" s="2"/>
    </row>
    <row r="49" spans="1:7" ht="15">
      <c r="A49" s="99" t="s">
        <v>34</v>
      </c>
      <c r="B49" s="100"/>
      <c r="C49" s="101"/>
      <c r="D49" s="10">
        <f>SUM(D50:D51)</f>
        <v>888.1702093879335</v>
      </c>
      <c r="E49" s="10">
        <v>1.535563985802098</v>
      </c>
      <c r="F49" s="51"/>
      <c r="G49" s="52"/>
    </row>
    <row r="50" spans="1:7" ht="15.75" customHeight="1">
      <c r="A50" s="11">
        <v>1</v>
      </c>
      <c r="B50" s="8" t="s">
        <v>5</v>
      </c>
      <c r="C50" s="12" t="s">
        <v>6</v>
      </c>
      <c r="D50" s="13">
        <f>E50*$D$44*12</f>
        <v>812.5985447282102</v>
      </c>
      <c r="E50" s="14">
        <v>1.404907580788745</v>
      </c>
      <c r="F50" s="51"/>
      <c r="G50" s="52"/>
    </row>
    <row r="51" spans="1:7" ht="30">
      <c r="A51" s="11">
        <v>2</v>
      </c>
      <c r="B51" s="15" t="s">
        <v>7</v>
      </c>
      <c r="C51" s="15" t="s">
        <v>8</v>
      </c>
      <c r="D51" s="13">
        <f>E51*$D$44*12</f>
        <v>75.57166465972333</v>
      </c>
      <c r="E51" s="13">
        <v>0.1306564050133529</v>
      </c>
      <c r="F51" s="51"/>
      <c r="G51" s="52"/>
    </row>
    <row r="52" spans="1:7" ht="29.25" customHeight="1">
      <c r="A52" s="99" t="s">
        <v>68</v>
      </c>
      <c r="B52" s="102"/>
      <c r="C52" s="103"/>
      <c r="D52" s="16">
        <f>SUM(D53:D53)</f>
        <v>43.29608088036696</v>
      </c>
      <c r="E52" s="16">
        <v>0.0748549116188917</v>
      </c>
      <c r="F52" s="51"/>
      <c r="G52" s="52"/>
    </row>
    <row r="53" spans="1:6" ht="60">
      <c r="A53" s="11">
        <v>3</v>
      </c>
      <c r="B53" s="15" t="s">
        <v>35</v>
      </c>
      <c r="C53" s="15" t="s">
        <v>10</v>
      </c>
      <c r="D53" s="13">
        <f>E53*$D$44*12</f>
        <v>43.29608088036696</v>
      </c>
      <c r="E53" s="13">
        <v>0.0748549116188917</v>
      </c>
      <c r="F53" s="51"/>
    </row>
    <row r="54" spans="1:6" ht="15">
      <c r="A54" s="105" t="s">
        <v>13</v>
      </c>
      <c r="B54" s="106"/>
      <c r="C54" s="106"/>
      <c r="D54" s="19">
        <f>SUM(D55:D56)</f>
        <v>314.62498847453156</v>
      </c>
      <c r="E54" s="19">
        <v>0.5439574489532012</v>
      </c>
      <c r="F54" s="51"/>
    </row>
    <row r="55" spans="1:6" ht="60" customHeight="1">
      <c r="A55" s="11">
        <v>4</v>
      </c>
      <c r="B55" s="15" t="s">
        <v>81</v>
      </c>
      <c r="C55" s="15" t="s">
        <v>10</v>
      </c>
      <c r="D55" s="13">
        <f>E55*$D$44*12</f>
        <v>11.73376045858533</v>
      </c>
      <c r="E55" s="13">
        <v>0.020286584471966337</v>
      </c>
      <c r="F55" s="51"/>
    </row>
    <row r="56" spans="1:6" ht="60">
      <c r="A56" s="11">
        <v>5</v>
      </c>
      <c r="B56" s="15" t="s">
        <v>15</v>
      </c>
      <c r="C56" s="15" t="s">
        <v>124</v>
      </c>
      <c r="D56" s="13">
        <f>E56*$D$44*12</f>
        <v>302.89122801594624</v>
      </c>
      <c r="E56" s="14">
        <v>0.5236708644812349</v>
      </c>
      <c r="F56" s="51"/>
    </row>
    <row r="57" spans="1:6" ht="15">
      <c r="A57" s="105" t="s">
        <v>17</v>
      </c>
      <c r="B57" s="105"/>
      <c r="C57" s="105"/>
      <c r="D57" s="20">
        <f>SUM(D58)</f>
        <v>241.16400000000004</v>
      </c>
      <c r="E57" s="20">
        <v>0.41695020746887973</v>
      </c>
      <c r="F57" s="51"/>
    </row>
    <row r="58" spans="1:6" ht="15">
      <c r="A58" s="11">
        <v>6</v>
      </c>
      <c r="B58" s="15" t="s">
        <v>18</v>
      </c>
      <c r="C58" s="15" t="s">
        <v>19</v>
      </c>
      <c r="D58" s="13">
        <f>E58*$D$44*12</f>
        <v>241.16400000000004</v>
      </c>
      <c r="E58" s="43">
        <v>0.41695020746887973</v>
      </c>
      <c r="F58" s="51"/>
    </row>
    <row r="59" spans="1:6" ht="15">
      <c r="A59" s="105" t="s">
        <v>20</v>
      </c>
      <c r="B59" s="105"/>
      <c r="C59" s="105"/>
      <c r="D59" s="20">
        <f>SUM(D60:D61)</f>
        <v>148.2214934473451</v>
      </c>
      <c r="E59" s="20">
        <v>0.2562612265687155</v>
      </c>
      <c r="F59" s="51"/>
    </row>
    <row r="60" spans="1:6" ht="45">
      <c r="A60" s="11">
        <v>7</v>
      </c>
      <c r="B60" s="15" t="s">
        <v>58</v>
      </c>
      <c r="C60" s="15" t="s">
        <v>21</v>
      </c>
      <c r="D60" s="13">
        <f>E60*$D$44*12</f>
        <v>19.89113170833732</v>
      </c>
      <c r="E60" s="13">
        <v>0.034389923423819704</v>
      </c>
      <c r="F60" s="51"/>
    </row>
    <row r="61" spans="1:6" ht="15">
      <c r="A61" s="18">
        <v>8</v>
      </c>
      <c r="B61" s="44" t="s">
        <v>36</v>
      </c>
      <c r="C61" s="44" t="s">
        <v>37</v>
      </c>
      <c r="D61" s="13">
        <f>E61*$D$44*12</f>
        <v>128.33036173900777</v>
      </c>
      <c r="E61" s="43">
        <v>0.22187130314489584</v>
      </c>
      <c r="F61" s="51"/>
    </row>
    <row r="62" spans="1:6" ht="15">
      <c r="A62" s="9"/>
      <c r="B62" s="21" t="s">
        <v>22</v>
      </c>
      <c r="C62" s="21"/>
      <c r="D62" s="22">
        <f>D49+D52+D54+D57+D59</f>
        <v>1635.4767721901771</v>
      </c>
      <c r="E62" s="10">
        <v>2.8275877804117857</v>
      </c>
      <c r="F62" s="51"/>
    </row>
    <row r="63" spans="1:6" ht="7.5" customHeight="1">
      <c r="A63" s="23"/>
      <c r="B63" s="24"/>
      <c r="C63" s="25"/>
      <c r="D63" s="26"/>
      <c r="E63" s="27"/>
      <c r="F63" s="2"/>
    </row>
    <row r="64" spans="1:6" ht="6" customHeight="1">
      <c r="A64" s="38"/>
      <c r="B64" s="38"/>
      <c r="C64" s="38"/>
      <c r="D64" s="38"/>
      <c r="E64" s="38"/>
      <c r="F64" s="39"/>
    </row>
    <row r="65" spans="1:6" ht="105">
      <c r="A65" s="18" t="s">
        <v>23</v>
      </c>
      <c r="B65" s="18" t="s">
        <v>24</v>
      </c>
      <c r="C65" s="18" t="s">
        <v>25</v>
      </c>
      <c r="D65" s="18" t="s">
        <v>26</v>
      </c>
      <c r="E65" s="18" t="s">
        <v>63</v>
      </c>
      <c r="F65" s="18" t="s">
        <v>27</v>
      </c>
    </row>
    <row r="66" spans="1:6" ht="15">
      <c r="A66" s="18">
        <v>1</v>
      </c>
      <c r="B66" s="8" t="s">
        <v>28</v>
      </c>
      <c r="C66" s="18" t="s">
        <v>127</v>
      </c>
      <c r="D66" s="18">
        <f>E66*12*D44</f>
        <v>1315.6000000000001</v>
      </c>
      <c r="E66" s="28">
        <v>2.2745504840940525</v>
      </c>
      <c r="F66" s="29">
        <v>2</v>
      </c>
    </row>
    <row r="67" spans="1:6" ht="15">
      <c r="A67" s="18"/>
      <c r="B67" s="30" t="s">
        <v>29</v>
      </c>
      <c r="C67" s="17"/>
      <c r="D67" s="53">
        <f>SUM(D66:D66)</f>
        <v>1315.6000000000001</v>
      </c>
      <c r="E67" s="31">
        <f>SUM(E66:E66)</f>
        <v>2.2745504840940525</v>
      </c>
      <c r="F67" s="32"/>
    </row>
    <row r="68" spans="1:6" ht="15">
      <c r="A68" s="23"/>
      <c r="B68" s="24"/>
      <c r="C68" s="33"/>
      <c r="D68" s="33"/>
      <c r="E68" s="33"/>
      <c r="F68" s="33"/>
    </row>
    <row r="69" spans="1:6" ht="29.25">
      <c r="A69" s="23"/>
      <c r="B69" s="24" t="s">
        <v>30</v>
      </c>
      <c r="C69" s="34">
        <f>D62+D67</f>
        <v>2951.0767721901775</v>
      </c>
      <c r="D69" s="34"/>
      <c r="E69" s="34"/>
      <c r="F69" s="33"/>
    </row>
    <row r="70" spans="1:6" ht="15">
      <c r="A70" s="23"/>
      <c r="B70" s="24" t="s">
        <v>31</v>
      </c>
      <c r="C70" s="35">
        <f>E62+E67</f>
        <v>5.102138264505838</v>
      </c>
      <c r="D70" s="33"/>
      <c r="E70" s="33"/>
      <c r="F70" s="33"/>
    </row>
    <row r="71" spans="1:6" ht="4.5" customHeight="1">
      <c r="A71" s="23"/>
      <c r="B71" s="24"/>
      <c r="C71" s="35"/>
      <c r="D71" s="33"/>
      <c r="E71" s="33"/>
      <c r="F71" s="33"/>
    </row>
    <row r="72" spans="1:6" ht="6.75" customHeight="1">
      <c r="A72" s="2"/>
      <c r="B72" s="2"/>
      <c r="C72" s="2"/>
      <c r="D72" s="2"/>
      <c r="E72" s="2"/>
      <c r="F72" s="2"/>
    </row>
    <row r="73" spans="1:6" ht="33" customHeight="1">
      <c r="A73" s="98" t="s">
        <v>90</v>
      </c>
      <c r="B73" s="98"/>
      <c r="C73" s="98"/>
      <c r="D73" s="98"/>
      <c r="E73" s="98"/>
      <c r="F73" s="98"/>
    </row>
    <row r="74" spans="1:6" ht="15">
      <c r="A74" s="1"/>
      <c r="B74" s="1"/>
      <c r="C74" s="1"/>
      <c r="D74" s="2"/>
      <c r="E74" s="2"/>
      <c r="F74" s="2"/>
    </row>
    <row r="75" spans="1:6" ht="71.25">
      <c r="A75" s="8"/>
      <c r="B75" s="9" t="s">
        <v>1</v>
      </c>
      <c r="C75" s="9" t="s">
        <v>2</v>
      </c>
      <c r="D75" s="9" t="s">
        <v>3</v>
      </c>
      <c r="E75" s="9" t="s">
        <v>4</v>
      </c>
      <c r="F75" s="2"/>
    </row>
    <row r="76" spans="1:5" ht="15">
      <c r="A76" s="104" t="s">
        <v>72</v>
      </c>
      <c r="B76" s="104"/>
      <c r="C76" s="104"/>
      <c r="D76" s="10">
        <f>D77</f>
        <v>6.362400000000001</v>
      </c>
      <c r="E76" s="10">
        <v>0.011000000000000001</v>
      </c>
    </row>
    <row r="77" spans="1:5" ht="30">
      <c r="A77" s="11">
        <v>1</v>
      </c>
      <c r="B77" s="36" t="s">
        <v>32</v>
      </c>
      <c r="C77" s="36" t="s">
        <v>33</v>
      </c>
      <c r="D77" s="13">
        <f>E77*12*$D$44</f>
        <v>6.362400000000001</v>
      </c>
      <c r="E77" s="37">
        <v>0.011000000000000001</v>
      </c>
    </row>
    <row r="78" spans="1:5" ht="30" customHeight="1">
      <c r="A78" s="104" t="s">
        <v>73</v>
      </c>
      <c r="B78" s="104"/>
      <c r="C78" s="104"/>
      <c r="D78" s="10">
        <f>D79+D80</f>
        <v>50.89920000000001</v>
      </c>
      <c r="E78" s="10">
        <v>0.08800000000000001</v>
      </c>
    </row>
    <row r="79" spans="1:5" ht="46.5" customHeight="1">
      <c r="A79" s="11">
        <v>2</v>
      </c>
      <c r="B79" s="36" t="s">
        <v>59</v>
      </c>
      <c r="C79" s="36" t="s">
        <v>60</v>
      </c>
      <c r="D79" s="13">
        <f>E79*12*$D$44</f>
        <v>12.724800000000002</v>
      </c>
      <c r="E79" s="37">
        <v>0.022000000000000002</v>
      </c>
    </row>
    <row r="80" spans="1:5" ht="15">
      <c r="A80" s="11">
        <v>3</v>
      </c>
      <c r="B80" s="49" t="s">
        <v>38</v>
      </c>
      <c r="C80" s="8" t="s">
        <v>33</v>
      </c>
      <c r="D80" s="13">
        <f>E80*12*$D$44</f>
        <v>38.174400000000006</v>
      </c>
      <c r="E80" s="47">
        <v>0.066</v>
      </c>
    </row>
    <row r="81" spans="1:5" ht="15">
      <c r="A81" s="9"/>
      <c r="B81" s="21" t="s">
        <v>22</v>
      </c>
      <c r="C81" s="21"/>
      <c r="D81" s="22">
        <f>D76+D78</f>
        <v>57.26160000000001</v>
      </c>
      <c r="E81" s="10">
        <v>0.099</v>
      </c>
    </row>
    <row r="82" spans="1:6" ht="15">
      <c r="A82" s="2"/>
      <c r="B82" s="2"/>
      <c r="C82" s="2"/>
      <c r="D82" s="2"/>
      <c r="E82" s="2"/>
      <c r="F82" s="2"/>
    </row>
    <row r="83" spans="1:6" ht="15">
      <c r="A83" s="24"/>
      <c r="B83" s="24"/>
      <c r="C83" s="24"/>
      <c r="D83" s="24"/>
      <c r="E83" s="24"/>
      <c r="F83" s="23"/>
    </row>
    <row r="84" spans="1:6" ht="105">
      <c r="A84" s="18" t="s">
        <v>23</v>
      </c>
      <c r="B84" s="18" t="s">
        <v>24</v>
      </c>
      <c r="C84" s="18" t="s">
        <v>25</v>
      </c>
      <c r="D84" s="18" t="s">
        <v>26</v>
      </c>
      <c r="E84" s="18" t="s">
        <v>84</v>
      </c>
      <c r="F84" s="18" t="s">
        <v>27</v>
      </c>
    </row>
    <row r="85" spans="1:6" ht="15">
      <c r="A85" s="18">
        <v>1</v>
      </c>
      <c r="B85" s="8" t="s">
        <v>28</v>
      </c>
      <c r="C85" s="18" t="s">
        <v>127</v>
      </c>
      <c r="D85" s="18">
        <f>E85*12*D44</f>
        <v>1315.6000000000001</v>
      </c>
      <c r="E85" s="28">
        <v>2.2745504840940525</v>
      </c>
      <c r="F85" s="29">
        <v>2</v>
      </c>
    </row>
    <row r="86" spans="1:6" ht="15">
      <c r="A86" s="40"/>
      <c r="B86" s="40" t="s">
        <v>29</v>
      </c>
      <c r="C86" s="40"/>
      <c r="D86" s="41">
        <f>SUM(D85:D85)</f>
        <v>1315.6000000000001</v>
      </c>
      <c r="E86" s="42">
        <f>SUM(E85:E85)</f>
        <v>2.2745504840940525</v>
      </c>
      <c r="F86" s="40"/>
    </row>
    <row r="88" ht="9" customHeight="1"/>
    <row r="89" spans="1:6" ht="33.75" customHeight="1">
      <c r="A89" s="2"/>
      <c r="B89" s="1" t="s">
        <v>128</v>
      </c>
      <c r="C89" s="4"/>
      <c r="D89" s="57">
        <v>60.1</v>
      </c>
      <c r="E89" s="6" t="s">
        <v>0</v>
      </c>
      <c r="F89" s="2"/>
    </row>
    <row r="90" spans="1:6" ht="15">
      <c r="A90" s="2"/>
      <c r="B90" s="7"/>
      <c r="C90" s="2"/>
      <c r="D90" s="2"/>
      <c r="E90" s="2"/>
      <c r="F90" s="2"/>
    </row>
    <row r="91" spans="1:6" ht="30.75" customHeight="1">
      <c r="A91" s="98" t="s">
        <v>67</v>
      </c>
      <c r="B91" s="98"/>
      <c r="C91" s="98"/>
      <c r="D91" s="98"/>
      <c r="E91" s="98"/>
      <c r="F91" s="2"/>
    </row>
    <row r="92" spans="1:6" ht="15">
      <c r="A92" s="1"/>
      <c r="B92" s="1"/>
      <c r="C92" s="1"/>
      <c r="D92" s="1"/>
      <c r="E92" s="1"/>
      <c r="F92" s="2"/>
    </row>
    <row r="93" spans="1:6" ht="71.25">
      <c r="A93" s="8"/>
      <c r="B93" s="9" t="s">
        <v>1</v>
      </c>
      <c r="C93" s="9" t="s">
        <v>2</v>
      </c>
      <c r="D93" s="9" t="s">
        <v>3</v>
      </c>
      <c r="E93" s="9" t="s">
        <v>4</v>
      </c>
      <c r="F93" s="2"/>
    </row>
    <row r="94" spans="1:7" ht="15">
      <c r="A94" s="99" t="s">
        <v>34</v>
      </c>
      <c r="B94" s="100"/>
      <c r="C94" s="101"/>
      <c r="D94" s="10">
        <f>SUM(D95:D96)</f>
        <v>1184.2269458505746</v>
      </c>
      <c r="E94" s="10">
        <v>1.642022942111168</v>
      </c>
      <c r="F94" s="51"/>
      <c r="G94" s="52"/>
    </row>
    <row r="95" spans="1:7" ht="15.75" customHeight="1">
      <c r="A95" s="11">
        <v>1</v>
      </c>
      <c r="B95" s="8" t="s">
        <v>5</v>
      </c>
      <c r="C95" s="12" t="s">
        <v>6</v>
      </c>
      <c r="D95" s="13">
        <f>E95*$D$89*12</f>
        <v>1083.4647263042768</v>
      </c>
      <c r="E95" s="14">
        <v>1.5023082727458081</v>
      </c>
      <c r="F95" s="51"/>
      <c r="G95" s="52"/>
    </row>
    <row r="96" spans="1:7" ht="30">
      <c r="A96" s="11">
        <v>2</v>
      </c>
      <c r="B96" s="15" t="s">
        <v>7</v>
      </c>
      <c r="C96" s="15" t="s">
        <v>8</v>
      </c>
      <c r="D96" s="13">
        <f>E96*$D$89*12</f>
        <v>100.76221954629773</v>
      </c>
      <c r="E96" s="13">
        <v>0.13971466936536012</v>
      </c>
      <c r="F96" s="51"/>
      <c r="G96" s="52"/>
    </row>
    <row r="97" spans="1:7" ht="30.75" customHeight="1">
      <c r="A97" s="99" t="s">
        <v>68</v>
      </c>
      <c r="B97" s="102"/>
      <c r="C97" s="103"/>
      <c r="D97" s="16">
        <f>SUM(D98:D98)</f>
        <v>28.86405392024464</v>
      </c>
      <c r="E97" s="16">
        <v>0.04002226001143183</v>
      </c>
      <c r="F97" s="51"/>
      <c r="G97" s="52"/>
    </row>
    <row r="98" spans="1:6" ht="60">
      <c r="A98" s="11">
        <v>3</v>
      </c>
      <c r="B98" s="15" t="s">
        <v>35</v>
      </c>
      <c r="C98" s="15" t="s">
        <v>10</v>
      </c>
      <c r="D98" s="13">
        <f>E98*$D$89*12</f>
        <v>28.86405392024464</v>
      </c>
      <c r="E98" s="13">
        <v>0.04002226001143183</v>
      </c>
      <c r="F98" s="51"/>
    </row>
    <row r="99" spans="1:6" ht="15">
      <c r="A99" s="105" t="s">
        <v>13</v>
      </c>
      <c r="B99" s="106"/>
      <c r="C99" s="106"/>
      <c r="D99" s="19">
        <f>SUM(D100:D101)</f>
        <v>253.75707609227362</v>
      </c>
      <c r="E99" s="19">
        <v>0.3518539601945004</v>
      </c>
      <c r="F99" s="51"/>
    </row>
    <row r="100" spans="1:6" ht="60" customHeight="1">
      <c r="A100" s="11">
        <v>4</v>
      </c>
      <c r="B100" s="15" t="s">
        <v>81</v>
      </c>
      <c r="C100" s="15" t="s">
        <v>10</v>
      </c>
      <c r="D100" s="13">
        <f>E100*$D$89*12</f>
        <v>10.2905577625731</v>
      </c>
      <c r="E100" s="13">
        <v>0.014268660236512893</v>
      </c>
      <c r="F100" s="51"/>
    </row>
    <row r="101" spans="1:6" ht="60">
      <c r="A101" s="11">
        <v>5</v>
      </c>
      <c r="B101" s="15" t="s">
        <v>15</v>
      </c>
      <c r="C101" s="15" t="s">
        <v>124</v>
      </c>
      <c r="D101" s="13">
        <f>E101*$D$89*12</f>
        <v>243.46651832970053</v>
      </c>
      <c r="E101" s="14">
        <v>0.3375852999579874</v>
      </c>
      <c r="F101" s="51"/>
    </row>
    <row r="102" spans="1:6" ht="15">
      <c r="A102" s="105" t="s">
        <v>17</v>
      </c>
      <c r="B102" s="105"/>
      <c r="C102" s="105"/>
      <c r="D102" s="20">
        <f>SUM(D103)</f>
        <v>160.77599999999964</v>
      </c>
      <c r="E102" s="20">
        <v>0.22292845257903443</v>
      </c>
      <c r="F102" s="51"/>
    </row>
    <row r="103" spans="1:6" ht="15">
      <c r="A103" s="11">
        <v>6</v>
      </c>
      <c r="B103" s="15" t="s">
        <v>18</v>
      </c>
      <c r="C103" s="15" t="s">
        <v>19</v>
      </c>
      <c r="D103" s="13">
        <f>E103*$D$89*12</f>
        <v>160.77599999999964</v>
      </c>
      <c r="E103" s="43">
        <v>0.22292845257903443</v>
      </c>
      <c r="F103" s="51"/>
    </row>
    <row r="104" spans="1:6" ht="15">
      <c r="A104" s="105" t="s">
        <v>20</v>
      </c>
      <c r="B104" s="105"/>
      <c r="C104" s="105"/>
      <c r="D104" s="20">
        <f>SUM(D105:D106)</f>
        <v>195.57437592921403</v>
      </c>
      <c r="E104" s="20">
        <v>0.2711791124919773</v>
      </c>
      <c r="F104" s="51"/>
    </row>
    <row r="105" spans="1:6" ht="45">
      <c r="A105" s="11">
        <v>7</v>
      </c>
      <c r="B105" s="15" t="s">
        <v>58</v>
      </c>
      <c r="C105" s="15" t="s">
        <v>21</v>
      </c>
      <c r="D105" s="13">
        <f>E105*$D$89*12</f>
        <v>24.467226943869708</v>
      </c>
      <c r="E105" s="13">
        <v>0.033925716782958554</v>
      </c>
      <c r="F105" s="51"/>
    </row>
    <row r="106" spans="1:6" ht="15">
      <c r="A106" s="18">
        <v>8</v>
      </c>
      <c r="B106" s="44" t="s">
        <v>36</v>
      </c>
      <c r="C106" s="44" t="s">
        <v>37</v>
      </c>
      <c r="D106" s="13">
        <f>E106*$D$89*12</f>
        <v>171.1071489853443</v>
      </c>
      <c r="E106" s="43">
        <v>0.23725339570901874</v>
      </c>
      <c r="F106" s="51"/>
    </row>
    <row r="107" spans="1:6" ht="15">
      <c r="A107" s="9"/>
      <c r="B107" s="21" t="s">
        <v>22</v>
      </c>
      <c r="C107" s="21"/>
      <c r="D107" s="10">
        <f>D94+D97+D99+D102+D104</f>
        <v>1823.1984517923065</v>
      </c>
      <c r="E107" s="10">
        <v>2.528006727388112</v>
      </c>
      <c r="F107" s="51"/>
    </row>
    <row r="108" spans="1:6" ht="15">
      <c r="A108" s="23"/>
      <c r="B108" s="24"/>
      <c r="C108" s="25"/>
      <c r="D108" s="26"/>
      <c r="E108" s="27"/>
      <c r="F108" s="2"/>
    </row>
    <row r="109" spans="1:6" ht="15">
      <c r="A109" s="24"/>
      <c r="B109" s="24"/>
      <c r="C109" s="24"/>
      <c r="D109" s="24"/>
      <c r="E109" s="24"/>
      <c r="F109" s="23"/>
    </row>
    <row r="110" spans="1:6" ht="105">
      <c r="A110" s="18" t="s">
        <v>23</v>
      </c>
      <c r="B110" s="18" t="s">
        <v>24</v>
      </c>
      <c r="C110" s="18" t="s">
        <v>25</v>
      </c>
      <c r="D110" s="18" t="s">
        <v>26</v>
      </c>
      <c r="E110" s="18" t="s">
        <v>63</v>
      </c>
      <c r="F110" s="18" t="s">
        <v>27</v>
      </c>
    </row>
    <row r="111" spans="1:6" ht="15">
      <c r="A111" s="18">
        <v>1</v>
      </c>
      <c r="B111" s="8" t="s">
        <v>28</v>
      </c>
      <c r="C111" s="18" t="s">
        <v>114</v>
      </c>
      <c r="D111" s="18">
        <f>E111*12*D89</f>
        <v>1716.0000000000002</v>
      </c>
      <c r="E111" s="28">
        <v>2.3793677204658903</v>
      </c>
      <c r="F111" s="29">
        <v>2</v>
      </c>
    </row>
    <row r="112" spans="1:6" ht="15">
      <c r="A112" s="18"/>
      <c r="B112" s="30" t="s">
        <v>29</v>
      </c>
      <c r="C112" s="17"/>
      <c r="D112" s="53">
        <f>SUM(D111:D111)</f>
        <v>1716.0000000000002</v>
      </c>
      <c r="E112" s="31">
        <f>SUM(E111:E111)</f>
        <v>2.3793677204658903</v>
      </c>
      <c r="F112" s="32"/>
    </row>
    <row r="113" spans="1:6" ht="15">
      <c r="A113" s="23"/>
      <c r="B113" s="24"/>
      <c r="C113" s="33"/>
      <c r="D113" s="33"/>
      <c r="E113" s="33"/>
      <c r="F113" s="33"/>
    </row>
    <row r="114" spans="1:6" ht="29.25">
      <c r="A114" s="23"/>
      <c r="B114" s="24" t="s">
        <v>30</v>
      </c>
      <c r="C114" s="34">
        <f>D107+D112</f>
        <v>3539.1984517923065</v>
      </c>
      <c r="D114" s="34"/>
      <c r="E114" s="34"/>
      <c r="F114" s="33"/>
    </row>
    <row r="115" spans="1:6" ht="15">
      <c r="A115" s="23"/>
      <c r="B115" s="24" t="s">
        <v>31</v>
      </c>
      <c r="C115" s="35">
        <f>E107+E112</f>
        <v>4.907374447854002</v>
      </c>
      <c r="D115" s="33"/>
      <c r="E115" s="33"/>
      <c r="F115" s="33"/>
    </row>
    <row r="116" spans="1:6" ht="25.5" customHeight="1">
      <c r="A116" s="23"/>
      <c r="B116" s="24"/>
      <c r="C116" s="35"/>
      <c r="D116" s="33"/>
      <c r="E116" s="33"/>
      <c r="F116" s="33"/>
    </row>
    <row r="117" spans="1:6" ht="11.25" customHeight="1">
      <c r="A117" s="2"/>
      <c r="B117" s="2"/>
      <c r="C117" s="2"/>
      <c r="D117" s="2"/>
      <c r="E117" s="2"/>
      <c r="F117" s="2"/>
    </row>
    <row r="118" spans="1:6" ht="33" customHeight="1">
      <c r="A118" s="98" t="s">
        <v>90</v>
      </c>
      <c r="B118" s="98"/>
      <c r="C118" s="98"/>
      <c r="D118" s="98"/>
      <c r="E118" s="98"/>
      <c r="F118" s="98"/>
    </row>
    <row r="119" spans="1:6" ht="15">
      <c r="A119" s="1"/>
      <c r="B119" s="1"/>
      <c r="C119" s="1"/>
      <c r="D119" s="2"/>
      <c r="E119" s="2"/>
      <c r="F119" s="2"/>
    </row>
    <row r="120" spans="1:6" ht="71.25">
      <c r="A120" s="8"/>
      <c r="B120" s="9" t="s">
        <v>1</v>
      </c>
      <c r="C120" s="9" t="s">
        <v>2</v>
      </c>
      <c r="D120" s="9" t="s">
        <v>3</v>
      </c>
      <c r="E120" s="9" t="s">
        <v>4</v>
      </c>
      <c r="F120" s="2"/>
    </row>
    <row r="121" spans="1:5" ht="15">
      <c r="A121" s="104" t="s">
        <v>72</v>
      </c>
      <c r="B121" s="104"/>
      <c r="C121" s="104"/>
      <c r="D121" s="10">
        <f>D122</f>
        <v>7.9332</v>
      </c>
      <c r="E121" s="10">
        <v>0.011000000000000001</v>
      </c>
    </row>
    <row r="122" spans="1:5" ht="30">
      <c r="A122" s="11">
        <v>1</v>
      </c>
      <c r="B122" s="36" t="s">
        <v>32</v>
      </c>
      <c r="C122" s="36" t="s">
        <v>33</v>
      </c>
      <c r="D122" s="13">
        <f>E122*12*$D$89</f>
        <v>7.9332</v>
      </c>
      <c r="E122" s="37">
        <v>0.011000000000000001</v>
      </c>
    </row>
    <row r="123" spans="1:5" ht="30" customHeight="1">
      <c r="A123" s="104" t="s">
        <v>73</v>
      </c>
      <c r="B123" s="104"/>
      <c r="C123" s="104"/>
      <c r="D123" s="10">
        <f>D124+D125</f>
        <v>63.4656</v>
      </c>
      <c r="E123" s="10">
        <v>0.08800000000000001</v>
      </c>
    </row>
    <row r="124" spans="1:5" ht="44.25" customHeight="1">
      <c r="A124" s="11">
        <v>2</v>
      </c>
      <c r="B124" s="36" t="s">
        <v>59</v>
      </c>
      <c r="C124" s="36" t="s">
        <v>60</v>
      </c>
      <c r="D124" s="13">
        <f>E124*12*$D$89</f>
        <v>15.8664</v>
      </c>
      <c r="E124" s="37">
        <v>0.022000000000000002</v>
      </c>
    </row>
    <row r="125" spans="1:5" ht="15">
      <c r="A125" s="11">
        <v>3</v>
      </c>
      <c r="B125" s="49" t="s">
        <v>38</v>
      </c>
      <c r="C125" s="8" t="s">
        <v>33</v>
      </c>
      <c r="D125" s="13">
        <f>E125*12*$D$89</f>
        <v>47.5992</v>
      </c>
      <c r="E125" s="47">
        <v>0.066</v>
      </c>
    </row>
    <row r="126" spans="1:5" ht="15">
      <c r="A126" s="9"/>
      <c r="B126" s="21" t="s">
        <v>22</v>
      </c>
      <c r="C126" s="21"/>
      <c r="D126" s="22">
        <f>D121+D123</f>
        <v>71.39880000000001</v>
      </c>
      <c r="E126" s="10">
        <v>0.099</v>
      </c>
    </row>
    <row r="127" spans="1:6" ht="9" customHeight="1">
      <c r="A127" s="2"/>
      <c r="B127" s="2"/>
      <c r="C127" s="2"/>
      <c r="D127" s="2"/>
      <c r="E127" s="2"/>
      <c r="F127" s="2"/>
    </row>
    <row r="128" spans="1:6" ht="8.25" customHeight="1">
      <c r="A128" s="38"/>
      <c r="B128" s="38"/>
      <c r="C128" s="38"/>
      <c r="D128" s="38"/>
      <c r="E128" s="38"/>
      <c r="F128" s="39"/>
    </row>
    <row r="129" spans="1:6" ht="105">
      <c r="A129" s="18" t="s">
        <v>23</v>
      </c>
      <c r="B129" s="18" t="s">
        <v>24</v>
      </c>
      <c r="C129" s="18" t="s">
        <v>25</v>
      </c>
      <c r="D129" s="18" t="s">
        <v>26</v>
      </c>
      <c r="E129" s="18" t="s">
        <v>84</v>
      </c>
      <c r="F129" s="18" t="s">
        <v>27</v>
      </c>
    </row>
    <row r="130" spans="1:6" ht="15">
      <c r="A130" s="18">
        <v>1</v>
      </c>
      <c r="B130" s="8" t="s">
        <v>28</v>
      </c>
      <c r="C130" s="18" t="s">
        <v>114</v>
      </c>
      <c r="D130" s="18">
        <f>E130*12*D89</f>
        <v>1716.0000000000002</v>
      </c>
      <c r="E130" s="28">
        <v>2.3793677204658903</v>
      </c>
      <c r="F130" s="29">
        <v>2</v>
      </c>
    </row>
    <row r="131" spans="1:6" ht="15">
      <c r="A131" s="40"/>
      <c r="B131" s="40" t="s">
        <v>29</v>
      </c>
      <c r="C131" s="40"/>
      <c r="D131" s="41">
        <f>SUM(D130:D130)</f>
        <v>1716.0000000000002</v>
      </c>
      <c r="E131" s="42">
        <f>SUM(E130:E130)</f>
        <v>2.3793677204658903</v>
      </c>
      <c r="F131" s="40"/>
    </row>
    <row r="134" spans="1:6" ht="33.75" customHeight="1">
      <c r="A134" s="2"/>
      <c r="B134" s="1" t="s">
        <v>129</v>
      </c>
      <c r="C134" s="4"/>
      <c r="D134" s="57">
        <v>28.8</v>
      </c>
      <c r="E134" s="6" t="s">
        <v>0</v>
      </c>
      <c r="F134" s="2"/>
    </row>
    <row r="135" spans="1:6" ht="11.25" customHeight="1">
      <c r="A135" s="2"/>
      <c r="B135" s="7"/>
      <c r="C135" s="2"/>
      <c r="D135" s="2"/>
      <c r="E135" s="2"/>
      <c r="F135" s="2"/>
    </row>
    <row r="136" spans="1:6" ht="30.75" customHeight="1">
      <c r="A136" s="98" t="s">
        <v>67</v>
      </c>
      <c r="B136" s="98"/>
      <c r="C136" s="98"/>
      <c r="D136" s="98"/>
      <c r="E136" s="98"/>
      <c r="F136" s="2"/>
    </row>
    <row r="137" spans="1:6" ht="8.25" customHeight="1">
      <c r="A137" s="1"/>
      <c r="B137" s="1"/>
      <c r="C137" s="1"/>
      <c r="D137" s="1"/>
      <c r="E137" s="1"/>
      <c r="F137" s="2"/>
    </row>
    <row r="138" spans="1:6" ht="71.25">
      <c r="A138" s="8"/>
      <c r="B138" s="9" t="s">
        <v>1</v>
      </c>
      <c r="C138" s="9" t="s">
        <v>2</v>
      </c>
      <c r="D138" s="9" t="s">
        <v>3</v>
      </c>
      <c r="E138" s="9" t="s">
        <v>4</v>
      </c>
      <c r="F138" s="2"/>
    </row>
    <row r="139" spans="1:7" ht="15">
      <c r="A139" s="99" t="s">
        <v>34</v>
      </c>
      <c r="B139" s="100"/>
      <c r="C139" s="101"/>
      <c r="D139" s="10">
        <f>SUM(D140:D141)</f>
        <v>444.085104693965</v>
      </c>
      <c r="E139" s="10">
        <v>1.2849684742302228</v>
      </c>
      <c r="F139" s="51"/>
      <c r="G139" s="52"/>
    </row>
    <row r="140" spans="1:7" ht="15.75" customHeight="1">
      <c r="A140" s="11">
        <v>1</v>
      </c>
      <c r="B140" s="8" t="s">
        <v>5</v>
      </c>
      <c r="C140" s="12" t="s">
        <v>6</v>
      </c>
      <c r="D140" s="13">
        <f>E140*$D$134*12</f>
        <v>406.2992723641032</v>
      </c>
      <c r="E140" s="14">
        <v>1.175634468646132</v>
      </c>
      <c r="F140" s="51"/>
      <c r="G140" s="52"/>
    </row>
    <row r="141" spans="1:7" ht="30">
      <c r="A141" s="11">
        <v>2</v>
      </c>
      <c r="B141" s="15" t="s">
        <v>7</v>
      </c>
      <c r="C141" s="15" t="s">
        <v>8</v>
      </c>
      <c r="D141" s="13">
        <f>E141*$D$134*12</f>
        <v>37.78583232986176</v>
      </c>
      <c r="E141" s="13">
        <v>0.10933400558409076</v>
      </c>
      <c r="F141" s="51"/>
      <c r="G141" s="52"/>
    </row>
    <row r="142" spans="1:7" ht="30" customHeight="1">
      <c r="A142" s="99" t="s">
        <v>68</v>
      </c>
      <c r="B142" s="102"/>
      <c r="C142" s="103"/>
      <c r="D142" s="16">
        <f>SUM(D143:D143)</f>
        <v>28.86405392024465</v>
      </c>
      <c r="E142" s="16">
        <v>0.08351867453774493</v>
      </c>
      <c r="F142" s="51"/>
      <c r="G142" s="52"/>
    </row>
    <row r="143" spans="1:6" ht="60">
      <c r="A143" s="11">
        <v>3</v>
      </c>
      <c r="B143" s="15" t="s">
        <v>35</v>
      </c>
      <c r="C143" s="15" t="s">
        <v>10</v>
      </c>
      <c r="D143" s="13">
        <f>E143*$D$134*12</f>
        <v>28.86405392024465</v>
      </c>
      <c r="E143" s="13">
        <v>0.08351867453774493</v>
      </c>
      <c r="F143" s="51"/>
    </row>
    <row r="144" spans="1:6" ht="15">
      <c r="A144" s="105" t="s">
        <v>13</v>
      </c>
      <c r="B144" s="106"/>
      <c r="C144" s="106"/>
      <c r="D144" s="19">
        <f>SUM(D145:D146)</f>
        <v>207.26702606413744</v>
      </c>
      <c r="E144" s="19">
        <v>0.599730978194842</v>
      </c>
      <c r="F144" s="51"/>
    </row>
    <row r="145" spans="1:6" ht="60" customHeight="1">
      <c r="A145" s="11">
        <v>4</v>
      </c>
      <c r="B145" s="15" t="s">
        <v>81</v>
      </c>
      <c r="C145" s="15" t="s">
        <v>10</v>
      </c>
      <c r="D145" s="13">
        <f>E145*$D$134*12</f>
        <v>10.2905577625731</v>
      </c>
      <c r="E145" s="13">
        <v>0.029775919451889753</v>
      </c>
      <c r="F145" s="51"/>
    </row>
    <row r="146" spans="1:6" ht="60">
      <c r="A146" s="11">
        <v>5</v>
      </c>
      <c r="B146" s="15" t="s">
        <v>15</v>
      </c>
      <c r="C146" s="15" t="s">
        <v>124</v>
      </c>
      <c r="D146" s="13">
        <f>E146*$D$134*12</f>
        <v>196.97646830156435</v>
      </c>
      <c r="E146" s="14">
        <v>0.5699550587429524</v>
      </c>
      <c r="F146" s="51"/>
    </row>
    <row r="147" spans="1:6" ht="15">
      <c r="A147" s="105" t="s">
        <v>17</v>
      </c>
      <c r="B147" s="105"/>
      <c r="C147" s="105"/>
      <c r="D147" s="20">
        <f>SUM(D148)</f>
        <v>160.77600000000015</v>
      </c>
      <c r="E147" s="20">
        <v>0.4652083333333337</v>
      </c>
      <c r="F147" s="51"/>
    </row>
    <row r="148" spans="1:6" ht="15">
      <c r="A148" s="11">
        <v>6</v>
      </c>
      <c r="B148" s="15" t="s">
        <v>18</v>
      </c>
      <c r="C148" s="15" t="s">
        <v>19</v>
      </c>
      <c r="D148" s="13">
        <f>E148*$D$134*12</f>
        <v>160.77600000000015</v>
      </c>
      <c r="E148" s="43">
        <v>0.4652083333333337</v>
      </c>
      <c r="F148" s="51"/>
    </row>
    <row r="149" spans="1:6" ht="15">
      <c r="A149" s="105" t="s">
        <v>20</v>
      </c>
      <c r="B149" s="105"/>
      <c r="C149" s="105"/>
      <c r="D149" s="20">
        <f>SUM(D150:D151)</f>
        <v>74.73964846221574</v>
      </c>
      <c r="E149" s="20">
        <v>0.21626055689298532</v>
      </c>
      <c r="F149" s="51"/>
    </row>
    <row r="150" spans="1:6" ht="45">
      <c r="A150" s="11">
        <v>7</v>
      </c>
      <c r="B150" s="15" t="s">
        <v>58</v>
      </c>
      <c r="C150" s="15" t="s">
        <v>21</v>
      </c>
      <c r="D150" s="13">
        <f>E150*$D$134*12</f>
        <v>10.57446759271173</v>
      </c>
      <c r="E150" s="13">
        <v>0.03059741780298533</v>
      </c>
      <c r="F150" s="51"/>
    </row>
    <row r="151" spans="1:6" ht="15">
      <c r="A151" s="18">
        <v>8</v>
      </c>
      <c r="B151" s="44" t="s">
        <v>36</v>
      </c>
      <c r="C151" s="44" t="s">
        <v>37</v>
      </c>
      <c r="D151" s="13">
        <f>E151*$D$134*12</f>
        <v>64.16518086950401</v>
      </c>
      <c r="E151" s="43">
        <v>0.18566313909</v>
      </c>
      <c r="F151" s="51"/>
    </row>
    <row r="152" spans="1:6" ht="15">
      <c r="A152" s="9"/>
      <c r="B152" s="21" t="s">
        <v>22</v>
      </c>
      <c r="C152" s="21"/>
      <c r="D152" s="10">
        <f>D139+D142+D144+D147+D149</f>
        <v>915.731833140563</v>
      </c>
      <c r="E152" s="10">
        <v>2.6496870171891285</v>
      </c>
      <c r="F152" s="51"/>
    </row>
    <row r="153" spans="1:6" ht="7.5" customHeight="1">
      <c r="A153" s="23"/>
      <c r="B153" s="24"/>
      <c r="C153" s="25"/>
      <c r="D153" s="26"/>
      <c r="E153" s="27"/>
      <c r="F153" s="2"/>
    </row>
    <row r="154" spans="1:6" ht="6" customHeight="1">
      <c r="A154" s="38"/>
      <c r="B154" s="38"/>
      <c r="C154" s="38"/>
      <c r="D154" s="38"/>
      <c r="E154" s="38"/>
      <c r="F154" s="39"/>
    </row>
    <row r="155" spans="1:6" ht="105">
      <c r="A155" s="18" t="s">
        <v>23</v>
      </c>
      <c r="B155" s="18" t="s">
        <v>24</v>
      </c>
      <c r="C155" s="18" t="s">
        <v>25</v>
      </c>
      <c r="D155" s="18" t="s">
        <v>26</v>
      </c>
      <c r="E155" s="18" t="s">
        <v>63</v>
      </c>
      <c r="F155" s="18" t="s">
        <v>27</v>
      </c>
    </row>
    <row r="156" spans="1:6" ht="15">
      <c r="A156" s="18">
        <v>1</v>
      </c>
      <c r="B156" s="8" t="s">
        <v>28</v>
      </c>
      <c r="C156" s="18" t="s">
        <v>130</v>
      </c>
      <c r="D156" s="18">
        <f>E156*12*D134</f>
        <v>800.8000000000001</v>
      </c>
      <c r="E156" s="28">
        <v>2.3171296296296298</v>
      </c>
      <c r="F156" s="29">
        <v>2</v>
      </c>
    </row>
    <row r="157" spans="1:6" ht="15">
      <c r="A157" s="18"/>
      <c r="B157" s="30" t="s">
        <v>29</v>
      </c>
      <c r="C157" s="17"/>
      <c r="D157" s="53">
        <f>SUM(D156:D156)</f>
        <v>800.8000000000001</v>
      </c>
      <c r="E157" s="31">
        <f>SUM(E156:E156)</f>
        <v>2.3171296296296298</v>
      </c>
      <c r="F157" s="32"/>
    </row>
    <row r="158" spans="1:6" ht="15">
      <c r="A158" s="23"/>
      <c r="B158" s="24"/>
      <c r="C158" s="33"/>
      <c r="D158" s="33"/>
      <c r="E158" s="33"/>
      <c r="F158" s="33"/>
    </row>
    <row r="159" spans="1:6" ht="29.25">
      <c r="A159" s="23"/>
      <c r="B159" s="24" t="s">
        <v>30</v>
      </c>
      <c r="C159" s="34">
        <f>D152+D157</f>
        <v>1716.531833140563</v>
      </c>
      <c r="D159" s="34"/>
      <c r="E159" s="34"/>
      <c r="F159" s="33"/>
    </row>
    <row r="160" spans="1:6" ht="15">
      <c r="A160" s="23"/>
      <c r="B160" s="24" t="s">
        <v>31</v>
      </c>
      <c r="C160" s="35">
        <f>E152+E157</f>
        <v>4.966816646818758</v>
      </c>
      <c r="D160" s="33"/>
      <c r="E160" s="33"/>
      <c r="F160" s="33"/>
    </row>
    <row r="161" spans="1:6" ht="4.5" customHeight="1">
      <c r="A161" s="23"/>
      <c r="B161" s="24"/>
      <c r="C161" s="35"/>
      <c r="D161" s="33"/>
      <c r="E161" s="33"/>
      <c r="F161" s="33"/>
    </row>
    <row r="162" spans="1:6" ht="6.75" customHeight="1">
      <c r="A162" s="2"/>
      <c r="B162" s="2"/>
      <c r="C162" s="2"/>
      <c r="D162" s="2"/>
      <c r="E162" s="2"/>
      <c r="F162" s="2"/>
    </row>
    <row r="163" spans="1:6" ht="33" customHeight="1">
      <c r="A163" s="98" t="s">
        <v>90</v>
      </c>
      <c r="B163" s="98"/>
      <c r="C163" s="98"/>
      <c r="D163" s="98"/>
      <c r="E163" s="98"/>
      <c r="F163" s="98"/>
    </row>
    <row r="164" spans="1:6" ht="15">
      <c r="A164" s="1"/>
      <c r="B164" s="1"/>
      <c r="C164" s="1"/>
      <c r="D164" s="2"/>
      <c r="E164" s="2"/>
      <c r="F164" s="2"/>
    </row>
    <row r="165" spans="1:6" ht="71.25">
      <c r="A165" s="8"/>
      <c r="B165" s="9" t="s">
        <v>1</v>
      </c>
      <c r="C165" s="9" t="s">
        <v>2</v>
      </c>
      <c r="D165" s="9" t="s">
        <v>3</v>
      </c>
      <c r="E165" s="9" t="s">
        <v>4</v>
      </c>
      <c r="F165" s="2"/>
    </row>
    <row r="166" spans="1:5" ht="15">
      <c r="A166" s="104" t="s">
        <v>72</v>
      </c>
      <c r="B166" s="104"/>
      <c r="C166" s="104"/>
      <c r="D166" s="10">
        <f>D167</f>
        <v>3.8016</v>
      </c>
      <c r="E166" s="10">
        <v>0.011000000000000001</v>
      </c>
    </row>
    <row r="167" spans="1:5" ht="30">
      <c r="A167" s="11">
        <v>1</v>
      </c>
      <c r="B167" s="36" t="s">
        <v>32</v>
      </c>
      <c r="C167" s="36" t="s">
        <v>33</v>
      </c>
      <c r="D167" s="13">
        <f>E167*12*$D$134</f>
        <v>3.8016</v>
      </c>
      <c r="E167" s="37">
        <v>0.011000000000000001</v>
      </c>
    </row>
    <row r="168" spans="1:5" ht="30" customHeight="1">
      <c r="A168" s="104" t="s">
        <v>73</v>
      </c>
      <c r="B168" s="104"/>
      <c r="C168" s="104"/>
      <c r="D168" s="10">
        <f>D169+D170</f>
        <v>30.412800000000004</v>
      </c>
      <c r="E168" s="10">
        <v>0.08800000000000001</v>
      </c>
    </row>
    <row r="169" spans="1:5" ht="45.75" customHeight="1">
      <c r="A169" s="11">
        <v>2</v>
      </c>
      <c r="B169" s="36" t="s">
        <v>59</v>
      </c>
      <c r="C169" s="36" t="s">
        <v>60</v>
      </c>
      <c r="D169" s="13">
        <f>E169*12*$D$134</f>
        <v>7.6032</v>
      </c>
      <c r="E169" s="37">
        <v>0.022000000000000002</v>
      </c>
    </row>
    <row r="170" spans="1:5" ht="15">
      <c r="A170" s="11">
        <v>3</v>
      </c>
      <c r="B170" s="49" t="s">
        <v>38</v>
      </c>
      <c r="C170" s="8" t="s">
        <v>33</v>
      </c>
      <c r="D170" s="13">
        <f>E170*12*$D$134</f>
        <v>22.809600000000003</v>
      </c>
      <c r="E170" s="47">
        <v>0.066</v>
      </c>
    </row>
    <row r="171" spans="1:5" ht="15">
      <c r="A171" s="9"/>
      <c r="B171" s="21" t="s">
        <v>22</v>
      </c>
      <c r="C171" s="21"/>
      <c r="D171" s="22">
        <f>D166+D168</f>
        <v>34.214400000000005</v>
      </c>
      <c r="E171" s="10">
        <v>0.099</v>
      </c>
    </row>
    <row r="172" spans="1:6" ht="15">
      <c r="A172" s="2"/>
      <c r="B172" s="2"/>
      <c r="C172" s="2"/>
      <c r="D172" s="2"/>
      <c r="E172" s="2"/>
      <c r="F172" s="2"/>
    </row>
    <row r="173" spans="1:6" ht="9" customHeight="1">
      <c r="A173" s="38"/>
      <c r="B173" s="38"/>
      <c r="C173" s="38"/>
      <c r="D173" s="38"/>
      <c r="E173" s="38"/>
      <c r="F173" s="39"/>
    </row>
    <row r="174" spans="1:6" ht="105">
      <c r="A174" s="18" t="s">
        <v>23</v>
      </c>
      <c r="B174" s="18" t="s">
        <v>24</v>
      </c>
      <c r="C174" s="18" t="s">
        <v>25</v>
      </c>
      <c r="D174" s="18" t="s">
        <v>26</v>
      </c>
      <c r="E174" s="18" t="s">
        <v>84</v>
      </c>
      <c r="F174" s="18" t="s">
        <v>27</v>
      </c>
    </row>
    <row r="175" spans="1:6" ht="15">
      <c r="A175" s="18">
        <v>1</v>
      </c>
      <c r="B175" s="8" t="s">
        <v>28</v>
      </c>
      <c r="C175" s="18" t="s">
        <v>130</v>
      </c>
      <c r="D175" s="18">
        <f>E175*12*D134</f>
        <v>800.8000000000001</v>
      </c>
      <c r="E175" s="28">
        <v>2.3171296296296298</v>
      </c>
      <c r="F175" s="29">
        <v>2</v>
      </c>
    </row>
    <row r="176" spans="1:6" ht="15">
      <c r="A176" s="40"/>
      <c r="B176" s="40" t="s">
        <v>29</v>
      </c>
      <c r="C176" s="40"/>
      <c r="D176" s="41">
        <f>SUM(D175:D175)</f>
        <v>800.8000000000001</v>
      </c>
      <c r="E176" s="42">
        <f>SUM(E175:E175)</f>
        <v>2.3171296296296298</v>
      </c>
      <c r="F176" s="40"/>
    </row>
    <row r="179" spans="1:6" s="67" customFormat="1" ht="37.5" customHeight="1">
      <c r="A179" s="63"/>
      <c r="B179" s="64" t="s">
        <v>131</v>
      </c>
      <c r="C179" s="65"/>
      <c r="D179" s="5">
        <v>34.1</v>
      </c>
      <c r="E179" s="66" t="s">
        <v>0</v>
      </c>
      <c r="F179" s="63"/>
    </row>
    <row r="180" spans="1:6" s="67" customFormat="1" ht="18.75" customHeight="1">
      <c r="A180" s="63"/>
      <c r="B180" s="68"/>
      <c r="C180" s="63"/>
      <c r="D180" s="63"/>
      <c r="E180" s="63"/>
      <c r="F180" s="63"/>
    </row>
    <row r="181" spans="1:6" s="67" customFormat="1" ht="30.75" customHeight="1">
      <c r="A181" s="110" t="s">
        <v>67</v>
      </c>
      <c r="B181" s="110"/>
      <c r="C181" s="110"/>
      <c r="D181" s="110"/>
      <c r="E181" s="110"/>
      <c r="F181" s="63"/>
    </row>
    <row r="182" spans="1:6" s="67" customFormat="1" ht="21" customHeight="1">
      <c r="A182" s="64"/>
      <c r="B182" s="64"/>
      <c r="C182" s="64"/>
      <c r="D182" s="64"/>
      <c r="E182" s="64"/>
      <c r="F182" s="63"/>
    </row>
    <row r="183" spans="1:6" s="67" customFormat="1" ht="71.25">
      <c r="A183" s="69"/>
      <c r="B183" s="70" t="s">
        <v>1</v>
      </c>
      <c r="C183" s="70" t="s">
        <v>2</v>
      </c>
      <c r="D183" s="70" t="s">
        <v>3</v>
      </c>
      <c r="E183" s="70" t="s">
        <v>4</v>
      </c>
      <c r="F183" s="63"/>
    </row>
    <row r="184" spans="1:7" s="67" customFormat="1" ht="15">
      <c r="A184" s="111" t="s">
        <v>34</v>
      </c>
      <c r="B184" s="112"/>
      <c r="C184" s="113"/>
      <c r="D184" s="71">
        <f>SUM(D185:D186)</f>
        <v>444.08510469396685</v>
      </c>
      <c r="E184" s="71">
        <v>1.0852519665052953</v>
      </c>
      <c r="F184" s="72"/>
      <c r="G184" s="73"/>
    </row>
    <row r="185" spans="1:7" s="67" customFormat="1" ht="15">
      <c r="A185" s="74">
        <v>1</v>
      </c>
      <c r="B185" s="69" t="s">
        <v>5</v>
      </c>
      <c r="C185" s="75" t="s">
        <v>6</v>
      </c>
      <c r="D185" s="76">
        <f>E185*$D$179*12</f>
        <v>406.2992723641051</v>
      </c>
      <c r="E185" s="14">
        <v>0.9929112227861806</v>
      </c>
      <c r="F185" s="72"/>
      <c r="G185" s="73"/>
    </row>
    <row r="186" spans="1:7" s="67" customFormat="1" ht="30">
      <c r="A186" s="74">
        <v>2</v>
      </c>
      <c r="B186" s="77" t="s">
        <v>7</v>
      </c>
      <c r="C186" s="77" t="s">
        <v>8</v>
      </c>
      <c r="D186" s="76">
        <f>E186*$D$179*12</f>
        <v>37.78583232986176</v>
      </c>
      <c r="E186" s="76">
        <v>0.09234074371911477</v>
      </c>
      <c r="F186" s="72"/>
      <c r="G186" s="73"/>
    </row>
    <row r="187" spans="1:7" s="67" customFormat="1" ht="30" customHeight="1">
      <c r="A187" s="111" t="s">
        <v>68</v>
      </c>
      <c r="B187" s="114"/>
      <c r="C187" s="115"/>
      <c r="D187" s="16">
        <f>SUM(D188:D188)</f>
        <v>14.43202696012233</v>
      </c>
      <c r="E187" s="16">
        <v>0.03526888308925301</v>
      </c>
      <c r="F187" s="72"/>
      <c r="G187" s="73"/>
    </row>
    <row r="188" spans="1:6" s="67" customFormat="1" ht="60">
      <c r="A188" s="74">
        <v>3</v>
      </c>
      <c r="B188" s="77" t="s">
        <v>35</v>
      </c>
      <c r="C188" s="77" t="s">
        <v>10</v>
      </c>
      <c r="D188" s="76">
        <f>E188*$D$179*12</f>
        <v>14.43202696012233</v>
      </c>
      <c r="E188" s="76">
        <v>0.03526888308925301</v>
      </c>
      <c r="F188" s="72"/>
    </row>
    <row r="189" spans="1:6" s="67" customFormat="1" ht="15">
      <c r="A189" s="108" t="s">
        <v>13</v>
      </c>
      <c r="B189" s="109"/>
      <c r="C189" s="109"/>
      <c r="D189" s="16">
        <f>SUM(D190:D191)</f>
        <v>109.19335653485084</v>
      </c>
      <c r="E189" s="16">
        <v>0.2668459348359013</v>
      </c>
      <c r="F189" s="72"/>
    </row>
    <row r="190" spans="1:6" s="67" customFormat="1" ht="60">
      <c r="A190" s="74">
        <v>4</v>
      </c>
      <c r="B190" s="77" t="s">
        <v>81</v>
      </c>
      <c r="C190" s="77" t="s">
        <v>10</v>
      </c>
      <c r="D190" s="76">
        <f>E190*$D$179*12</f>
        <v>47.51348411275944</v>
      </c>
      <c r="E190" s="76">
        <v>0.11611310877995952</v>
      </c>
      <c r="F190" s="72"/>
    </row>
    <row r="191" spans="1:6" s="67" customFormat="1" ht="45">
      <c r="A191" s="74">
        <v>5</v>
      </c>
      <c r="B191" s="77" t="s">
        <v>15</v>
      </c>
      <c r="C191" s="77" t="s">
        <v>100</v>
      </c>
      <c r="D191" s="76">
        <f>E191*$D$179*12</f>
        <v>61.679872422091385</v>
      </c>
      <c r="E191" s="14">
        <v>0.1507328260559418</v>
      </c>
      <c r="F191" s="72"/>
    </row>
    <row r="192" spans="1:6" s="67" customFormat="1" ht="15">
      <c r="A192" s="108" t="s">
        <v>17</v>
      </c>
      <c r="B192" s="108"/>
      <c r="C192" s="108"/>
      <c r="D192" s="20">
        <f>SUM(D193)</f>
        <v>89.56316987972552</v>
      </c>
      <c r="E192" s="20">
        <v>0.21887382668554622</v>
      </c>
      <c r="F192" s="72"/>
    </row>
    <row r="193" spans="1:6" s="67" customFormat="1" ht="15">
      <c r="A193" s="74">
        <v>6</v>
      </c>
      <c r="B193" s="77" t="s">
        <v>18</v>
      </c>
      <c r="C193" s="77" t="s">
        <v>19</v>
      </c>
      <c r="D193" s="76">
        <f>E193*$D$179*12</f>
        <v>89.56316987972552</v>
      </c>
      <c r="E193" s="43">
        <v>0.21887382668554622</v>
      </c>
      <c r="F193" s="72"/>
    </row>
    <row r="194" spans="1:6" s="67" customFormat="1" ht="15">
      <c r="A194" s="108" t="s">
        <v>20</v>
      </c>
      <c r="B194" s="108"/>
      <c r="C194" s="108"/>
      <c r="D194" s="20">
        <f>SUM(D195:D195)</f>
        <v>64.16518086950397</v>
      </c>
      <c r="E194" s="20">
        <v>0.1568064048619354</v>
      </c>
      <c r="F194" s="72"/>
    </row>
    <row r="195" spans="1:6" s="67" customFormat="1" ht="15">
      <c r="A195" s="29">
        <v>7</v>
      </c>
      <c r="B195" s="78" t="s">
        <v>36</v>
      </c>
      <c r="C195" s="78" t="s">
        <v>37</v>
      </c>
      <c r="D195" s="76">
        <f>E195*$D$179*12</f>
        <v>64.16518086950397</v>
      </c>
      <c r="E195" s="43">
        <v>0.1568064048619354</v>
      </c>
      <c r="F195" s="72"/>
    </row>
    <row r="196" spans="1:6" s="67" customFormat="1" ht="15">
      <c r="A196" s="70"/>
      <c r="B196" s="79" t="s">
        <v>22</v>
      </c>
      <c r="C196" s="79"/>
      <c r="D196" s="80">
        <f>D184+D187+D189+D192+D194</f>
        <v>721.4388389381695</v>
      </c>
      <c r="E196" s="71">
        <v>1.7630470159779312</v>
      </c>
      <c r="F196" s="72"/>
    </row>
    <row r="197" spans="1:6" s="67" customFormat="1" ht="15">
      <c r="A197" s="81"/>
      <c r="B197" s="59"/>
      <c r="C197" s="82"/>
      <c r="D197" s="26"/>
      <c r="E197" s="27"/>
      <c r="F197" s="63"/>
    </row>
    <row r="198" spans="1:6" s="67" customFormat="1" ht="15">
      <c r="A198" s="83"/>
      <c r="B198" s="83"/>
      <c r="C198" s="83"/>
      <c r="D198" s="83"/>
      <c r="E198" s="83"/>
      <c r="F198" s="84"/>
    </row>
    <row r="199" spans="1:6" s="67" customFormat="1" ht="105">
      <c r="A199" s="29" t="s">
        <v>23</v>
      </c>
      <c r="B199" s="29" t="s">
        <v>24</v>
      </c>
      <c r="C199" s="29" t="s">
        <v>25</v>
      </c>
      <c r="D199" s="29" t="s">
        <v>26</v>
      </c>
      <c r="E199" s="29" t="s">
        <v>63</v>
      </c>
      <c r="F199" s="29" t="s">
        <v>27</v>
      </c>
    </row>
    <row r="200" spans="1:6" s="67" customFormat="1" ht="15">
      <c r="A200" s="29">
        <v>1</v>
      </c>
      <c r="B200" s="78" t="s">
        <v>69</v>
      </c>
      <c r="C200" s="29" t="s">
        <v>125</v>
      </c>
      <c r="D200" s="29">
        <f>E200*12*D179</f>
        <v>940.6100000000001</v>
      </c>
      <c r="E200" s="28">
        <v>2.298655913978495</v>
      </c>
      <c r="F200" s="29">
        <v>2</v>
      </c>
    </row>
    <row r="201" spans="1:6" s="67" customFormat="1" ht="15">
      <c r="A201" s="29"/>
      <c r="B201" s="85" t="s">
        <v>29</v>
      </c>
      <c r="C201" s="32"/>
      <c r="D201" s="53">
        <f>SUM(D200:D200)</f>
        <v>940.6100000000001</v>
      </c>
      <c r="E201" s="31">
        <f>SUM(E200:E200)</f>
        <v>2.298655913978495</v>
      </c>
      <c r="F201" s="32"/>
    </row>
    <row r="202" spans="1:6" s="67" customFormat="1" ht="15">
      <c r="A202" s="81"/>
      <c r="B202" s="59"/>
      <c r="C202" s="86"/>
      <c r="D202" s="86"/>
      <c r="E202" s="86"/>
      <c r="F202" s="86"/>
    </row>
    <row r="203" spans="1:6" s="67" customFormat="1" ht="15">
      <c r="A203" s="81"/>
      <c r="B203" s="59"/>
      <c r="C203" s="86"/>
      <c r="D203" s="86"/>
      <c r="E203" s="86"/>
      <c r="F203" s="86"/>
    </row>
    <row r="204" spans="1:6" s="67" customFormat="1" ht="29.25">
      <c r="A204" s="81"/>
      <c r="B204" s="59" t="s">
        <v>30</v>
      </c>
      <c r="C204" s="87">
        <f>D196+D201</f>
        <v>1662.0488389381696</v>
      </c>
      <c r="D204" s="87"/>
      <c r="E204" s="87"/>
      <c r="F204" s="86"/>
    </row>
    <row r="205" spans="1:6" s="67" customFormat="1" ht="15">
      <c r="A205" s="81"/>
      <c r="B205" s="59" t="s">
        <v>31</v>
      </c>
      <c r="C205" s="88">
        <f>E196+E201</f>
        <v>4.061702929956426</v>
      </c>
      <c r="D205" s="86"/>
      <c r="E205" s="86"/>
      <c r="F205" s="86"/>
    </row>
    <row r="206" s="67" customFormat="1" ht="45" customHeight="1"/>
    <row r="207" s="67" customFormat="1" ht="15"/>
    <row r="208" spans="1:6" s="67" customFormat="1" ht="33" customHeight="1">
      <c r="A208" s="110" t="s">
        <v>90</v>
      </c>
      <c r="B208" s="110"/>
      <c r="C208" s="110"/>
      <c r="D208" s="110"/>
      <c r="E208" s="110"/>
      <c r="F208" s="110"/>
    </row>
    <row r="209" spans="1:6" s="67" customFormat="1" ht="15">
      <c r="A209" s="64"/>
      <c r="B209" s="64"/>
      <c r="C209" s="64"/>
      <c r="D209" s="63"/>
      <c r="E209" s="63"/>
      <c r="F209" s="63"/>
    </row>
    <row r="210" spans="1:6" s="67" customFormat="1" ht="71.25">
      <c r="A210" s="69"/>
      <c r="B210" s="70" t="s">
        <v>1</v>
      </c>
      <c r="C210" s="70" t="s">
        <v>2</v>
      </c>
      <c r="D210" s="70" t="s">
        <v>3</v>
      </c>
      <c r="E210" s="70" t="s">
        <v>4</v>
      </c>
      <c r="F210" s="63"/>
    </row>
    <row r="211" spans="1:5" s="67" customFormat="1" ht="15">
      <c r="A211" s="107" t="s">
        <v>72</v>
      </c>
      <c r="B211" s="107"/>
      <c r="C211" s="107"/>
      <c r="D211" s="71">
        <f>D212</f>
        <v>4.501200000000001</v>
      </c>
      <c r="E211" s="71">
        <v>0.011000000000000001</v>
      </c>
    </row>
    <row r="212" spans="1:5" s="67" customFormat="1" ht="30">
      <c r="A212" s="74">
        <v>1</v>
      </c>
      <c r="B212" s="89" t="s">
        <v>32</v>
      </c>
      <c r="C212" s="89" t="s">
        <v>33</v>
      </c>
      <c r="D212" s="76">
        <f>E212*$D$179*12</f>
        <v>4.501200000000001</v>
      </c>
      <c r="E212" s="90">
        <v>0.011000000000000001</v>
      </c>
    </row>
    <row r="213" spans="1:5" s="67" customFormat="1" ht="30" customHeight="1">
      <c r="A213" s="107" t="s">
        <v>73</v>
      </c>
      <c r="B213" s="107"/>
      <c r="C213" s="107"/>
      <c r="D213" s="71">
        <f>D214</f>
        <v>27.007200000000005</v>
      </c>
      <c r="E213" s="71">
        <v>0.066</v>
      </c>
    </row>
    <row r="214" spans="1:5" s="67" customFormat="1" ht="15">
      <c r="A214" s="74">
        <v>2</v>
      </c>
      <c r="B214" s="91" t="s">
        <v>38</v>
      </c>
      <c r="C214" s="69" t="s">
        <v>33</v>
      </c>
      <c r="D214" s="76">
        <f>E214*$D$179*12</f>
        <v>27.007200000000005</v>
      </c>
      <c r="E214" s="14">
        <v>0.066</v>
      </c>
    </row>
    <row r="215" spans="1:5" s="67" customFormat="1" ht="15">
      <c r="A215" s="70"/>
      <c r="B215" s="79" t="s">
        <v>22</v>
      </c>
      <c r="C215" s="79"/>
      <c r="D215" s="80">
        <f>D211+D213</f>
        <v>31.508400000000005</v>
      </c>
      <c r="E215" s="71">
        <v>0.077</v>
      </c>
    </row>
    <row r="216" s="67" customFormat="1" ht="15"/>
    <row r="217" s="67" customFormat="1" ht="15"/>
    <row r="218" spans="1:6" s="67" customFormat="1" ht="105">
      <c r="A218" s="29" t="s">
        <v>23</v>
      </c>
      <c r="B218" s="29" t="s">
        <v>24</v>
      </c>
      <c r="C218" s="29" t="s">
        <v>25</v>
      </c>
      <c r="D218" s="29" t="s">
        <v>26</v>
      </c>
      <c r="E218" s="29" t="s">
        <v>63</v>
      </c>
      <c r="F218" s="29" t="s">
        <v>27</v>
      </c>
    </row>
    <row r="219" spans="1:6" s="67" customFormat="1" ht="15">
      <c r="A219" s="29">
        <v>1</v>
      </c>
      <c r="B219" s="78" t="s">
        <v>69</v>
      </c>
      <c r="C219" s="29" t="s">
        <v>132</v>
      </c>
      <c r="D219" s="29">
        <f>E219*12*D179</f>
        <v>3485.79</v>
      </c>
      <c r="E219" s="28">
        <v>8.518548387096773</v>
      </c>
      <c r="F219" s="29">
        <v>2</v>
      </c>
    </row>
    <row r="220" spans="1:7" ht="15">
      <c r="A220" s="18">
        <v>2</v>
      </c>
      <c r="B220" s="44" t="s">
        <v>133</v>
      </c>
      <c r="C220" s="18" t="s">
        <v>134</v>
      </c>
      <c r="D220" s="62">
        <f>E220*12*D179</f>
        <v>663.3000000000001</v>
      </c>
      <c r="E220" s="54">
        <v>1.620967741935484</v>
      </c>
      <c r="F220" s="29">
        <v>2</v>
      </c>
      <c r="G220" s="67"/>
    </row>
    <row r="221" spans="1:6" s="67" customFormat="1" ht="15">
      <c r="A221" s="92"/>
      <c r="B221" s="92" t="s">
        <v>29</v>
      </c>
      <c r="C221" s="92"/>
      <c r="D221" s="53">
        <f>SUM(D219:D220)</f>
        <v>4149.09</v>
      </c>
      <c r="E221" s="93">
        <f>SUM(E219:E220)</f>
        <v>10.139516129032257</v>
      </c>
      <c r="F221" s="92"/>
    </row>
    <row r="225" spans="2:3" ht="43.5">
      <c r="B225" s="24" t="s">
        <v>135</v>
      </c>
      <c r="C225" s="46">
        <f>C26+C69+C114+C159+C204</f>
        <v>11939.395664461286</v>
      </c>
    </row>
  </sheetData>
  <mergeCells count="46">
    <mergeCell ref="A1:E1"/>
    <mergeCell ref="A4:E4"/>
    <mergeCell ref="A7:C7"/>
    <mergeCell ref="A10:C10"/>
    <mergeCell ref="A12:C12"/>
    <mergeCell ref="A15:C15"/>
    <mergeCell ref="A17:C17"/>
    <mergeCell ref="A29:F29"/>
    <mergeCell ref="A32:C32"/>
    <mergeCell ref="A34:C34"/>
    <mergeCell ref="A46:E46"/>
    <mergeCell ref="A49:C49"/>
    <mergeCell ref="A52:C52"/>
    <mergeCell ref="A54:C54"/>
    <mergeCell ref="A57:C57"/>
    <mergeCell ref="A59:C59"/>
    <mergeCell ref="A73:F73"/>
    <mergeCell ref="A76:C76"/>
    <mergeCell ref="A78:C78"/>
    <mergeCell ref="A91:E91"/>
    <mergeCell ref="A94:C94"/>
    <mergeCell ref="A97:C97"/>
    <mergeCell ref="A99:C99"/>
    <mergeCell ref="A102:C102"/>
    <mergeCell ref="A104:C104"/>
    <mergeCell ref="A118:F118"/>
    <mergeCell ref="A121:C121"/>
    <mergeCell ref="A123:C123"/>
    <mergeCell ref="A136:E136"/>
    <mergeCell ref="A139:C139"/>
    <mergeCell ref="A142:C142"/>
    <mergeCell ref="A144:C144"/>
    <mergeCell ref="A147:C147"/>
    <mergeCell ref="A149:C149"/>
    <mergeCell ref="A163:F163"/>
    <mergeCell ref="A166:C166"/>
    <mergeCell ref="A168:C168"/>
    <mergeCell ref="A181:E181"/>
    <mergeCell ref="A184:C184"/>
    <mergeCell ref="A187:C187"/>
    <mergeCell ref="A211:C211"/>
    <mergeCell ref="A213:C213"/>
    <mergeCell ref="A189:C189"/>
    <mergeCell ref="A192:C192"/>
    <mergeCell ref="A194:C194"/>
    <mergeCell ref="A208:F20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46">
      <selection activeCell="B37" sqref="B37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98" t="s">
        <v>136</v>
      </c>
      <c r="B1" s="98"/>
      <c r="C1" s="98"/>
      <c r="D1" s="98"/>
      <c r="E1" s="98"/>
      <c r="F1" s="2"/>
    </row>
    <row r="2" spans="1:6" ht="33.75" customHeight="1">
      <c r="A2" s="2"/>
      <c r="B2" s="1" t="s">
        <v>137</v>
      </c>
      <c r="C2" s="4"/>
      <c r="D2" s="57">
        <v>105.5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7" ht="15">
      <c r="A7" s="99" t="s">
        <v>34</v>
      </c>
      <c r="B7" s="100"/>
      <c r="C7" s="101"/>
      <c r="D7" s="10">
        <f>SUM(D8:D9)</f>
        <v>1184.226945850578</v>
      </c>
      <c r="E7" s="10">
        <v>0.9354083300557487</v>
      </c>
      <c r="F7" s="51"/>
      <c r="G7" s="52"/>
    </row>
    <row r="8" spans="1:7" ht="15.75" customHeight="1">
      <c r="A8" s="11">
        <v>1</v>
      </c>
      <c r="B8" s="8" t="s">
        <v>5</v>
      </c>
      <c r="C8" s="12" t="s">
        <v>6</v>
      </c>
      <c r="D8" s="13">
        <f>E8*$D$2*12</f>
        <v>1083.4647263042798</v>
      </c>
      <c r="E8" s="14">
        <v>0.8558173193556713</v>
      </c>
      <c r="F8" s="51"/>
      <c r="G8" s="52"/>
    </row>
    <row r="9" spans="1:7" ht="30">
      <c r="A9" s="11">
        <v>2</v>
      </c>
      <c r="B9" s="15" t="s">
        <v>7</v>
      </c>
      <c r="C9" s="15" t="s">
        <v>8</v>
      </c>
      <c r="D9" s="13">
        <f>E9*$D$2*12</f>
        <v>100.76221954629807</v>
      </c>
      <c r="E9" s="13">
        <v>0.07959101070007747</v>
      </c>
      <c r="F9" s="51"/>
      <c r="G9" s="52"/>
    </row>
    <row r="10" spans="1:7" ht="29.25" customHeight="1">
      <c r="A10" s="99" t="s">
        <v>68</v>
      </c>
      <c r="B10" s="102"/>
      <c r="C10" s="103"/>
      <c r="D10" s="16">
        <f>SUM(D11:D11)</f>
        <v>43.29608088036695</v>
      </c>
      <c r="E10" s="16">
        <v>0.034199116019247196</v>
      </c>
      <c r="F10" s="51"/>
      <c r="G10" s="52"/>
    </row>
    <row r="11" spans="1:6" ht="60">
      <c r="A11" s="11">
        <v>3</v>
      </c>
      <c r="B11" s="15" t="s">
        <v>35</v>
      </c>
      <c r="C11" s="15" t="s">
        <v>10</v>
      </c>
      <c r="D11" s="13">
        <f>E11*12*$D$2</f>
        <v>43.29608088036695</v>
      </c>
      <c r="E11" s="13">
        <v>0.034199116019247196</v>
      </c>
      <c r="F11" s="51"/>
    </row>
    <row r="12" spans="1:6" ht="15">
      <c r="A12" s="105" t="s">
        <v>13</v>
      </c>
      <c r="B12" s="106"/>
      <c r="C12" s="106"/>
      <c r="D12" s="19">
        <f>SUM(D13:D14)</f>
        <v>401.89777547740584</v>
      </c>
      <c r="E12" s="19">
        <v>0.31745479895529694</v>
      </c>
      <c r="F12" s="51"/>
    </row>
    <row r="13" spans="1:6" ht="60" customHeight="1">
      <c r="A13" s="11">
        <v>4</v>
      </c>
      <c r="B13" s="15" t="s">
        <v>81</v>
      </c>
      <c r="C13" s="15" t="s">
        <v>10</v>
      </c>
      <c r="D13" s="13">
        <f>E13*12*$D$2</f>
        <v>13.898564502603687</v>
      </c>
      <c r="E13" s="13">
        <v>0.010978328990998171</v>
      </c>
      <c r="F13" s="51"/>
    </row>
    <row r="14" spans="1:6" ht="60">
      <c r="A14" s="11">
        <v>5</v>
      </c>
      <c r="B14" s="15" t="s">
        <v>15</v>
      </c>
      <c r="C14" s="15" t="s">
        <v>124</v>
      </c>
      <c r="D14" s="13">
        <f>E14*12*$D$2</f>
        <v>387.99921097480217</v>
      </c>
      <c r="E14" s="14">
        <v>0.3064764699642987</v>
      </c>
      <c r="F14" s="51"/>
    </row>
    <row r="15" spans="1:6" ht="15">
      <c r="A15" s="105" t="s">
        <v>17</v>
      </c>
      <c r="B15" s="105"/>
      <c r="C15" s="105"/>
      <c r="D15" s="20">
        <f>SUM(D16)</f>
        <v>241.16400000000007</v>
      </c>
      <c r="E15" s="20">
        <v>0.1904928909952607</v>
      </c>
      <c r="F15" s="51"/>
    </row>
    <row r="16" spans="1:6" ht="15">
      <c r="A16" s="11">
        <v>6</v>
      </c>
      <c r="B16" s="15" t="s">
        <v>18</v>
      </c>
      <c r="C16" s="15" t="s">
        <v>19</v>
      </c>
      <c r="D16" s="13">
        <f>E16*12*$D$2</f>
        <v>241.16400000000007</v>
      </c>
      <c r="E16" s="43">
        <v>0.1904928909952607</v>
      </c>
      <c r="F16" s="51"/>
    </row>
    <row r="17" spans="1:6" ht="15">
      <c r="A17" s="105" t="s">
        <v>20</v>
      </c>
      <c r="B17" s="105"/>
      <c r="C17" s="105"/>
      <c r="D17" s="20">
        <f>SUM(D18:D19)</f>
        <v>197.61112124697468</v>
      </c>
      <c r="E17" s="20">
        <v>0.15609093305448238</v>
      </c>
      <c r="F17" s="51"/>
    </row>
    <row r="18" spans="1:6" ht="45">
      <c r="A18" s="11">
        <v>7</v>
      </c>
      <c r="B18" s="15" t="s">
        <v>58</v>
      </c>
      <c r="C18" s="15" t="s">
        <v>21</v>
      </c>
      <c r="D18" s="13">
        <f>E18*12*$D$2</f>
        <v>26.503972261630935</v>
      </c>
      <c r="E18" s="13">
        <v>0.02093520715768636</v>
      </c>
      <c r="F18" s="51"/>
    </row>
    <row r="19" spans="1:6" ht="15">
      <c r="A19" s="18">
        <v>8</v>
      </c>
      <c r="B19" s="44" t="s">
        <v>36</v>
      </c>
      <c r="C19" s="44" t="s">
        <v>37</v>
      </c>
      <c r="D19" s="13">
        <f>E19*12*$D$2</f>
        <v>171.10714898534374</v>
      </c>
      <c r="E19" s="43">
        <v>0.135155725896796</v>
      </c>
      <c r="F19" s="51"/>
    </row>
    <row r="20" spans="1:6" ht="15">
      <c r="A20" s="9"/>
      <c r="B20" s="21" t="s">
        <v>22</v>
      </c>
      <c r="C20" s="21"/>
      <c r="D20" s="94">
        <f>D7+D10+D12+D15+D17</f>
        <v>2068.1959234553256</v>
      </c>
      <c r="E20" s="10">
        <v>1.6336460690800358</v>
      </c>
      <c r="F20" s="51"/>
    </row>
    <row r="21" spans="1:6" ht="15">
      <c r="A21" s="23"/>
      <c r="B21" s="24"/>
      <c r="C21" s="25"/>
      <c r="D21" s="26"/>
      <c r="E21" s="27"/>
      <c r="F21" s="2"/>
    </row>
    <row r="22" spans="1:6" ht="15">
      <c r="A22" s="38"/>
      <c r="B22" s="38"/>
      <c r="C22" s="38"/>
      <c r="D22" s="38"/>
      <c r="E22" s="38"/>
      <c r="F22" s="39"/>
    </row>
    <row r="23" spans="1:6" ht="105">
      <c r="A23" s="18" t="s">
        <v>23</v>
      </c>
      <c r="B23" s="18" t="s">
        <v>24</v>
      </c>
      <c r="C23" s="18" t="s">
        <v>25</v>
      </c>
      <c r="D23" s="18" t="s">
        <v>26</v>
      </c>
      <c r="E23" s="18" t="s">
        <v>63</v>
      </c>
      <c r="F23" s="18" t="s">
        <v>27</v>
      </c>
    </row>
    <row r="24" spans="1:6" ht="15">
      <c r="A24" s="18">
        <v>1</v>
      </c>
      <c r="B24" s="8" t="s">
        <v>28</v>
      </c>
      <c r="C24" s="18" t="s">
        <v>102</v>
      </c>
      <c r="D24" s="18">
        <f>E24*12*D2</f>
        <v>2860.0000000000005</v>
      </c>
      <c r="E24" s="28">
        <v>2.2590837282780414</v>
      </c>
      <c r="F24" s="29">
        <v>2</v>
      </c>
    </row>
    <row r="25" spans="1:6" ht="15">
      <c r="A25" s="18"/>
      <c r="B25" s="30" t="s">
        <v>29</v>
      </c>
      <c r="C25" s="17"/>
      <c r="D25" s="53">
        <f>SUM(D24:D24)</f>
        <v>2860.0000000000005</v>
      </c>
      <c r="E25" s="31">
        <f>SUM(E24:E24)</f>
        <v>2.2590837282780414</v>
      </c>
      <c r="F25" s="32"/>
    </row>
    <row r="26" spans="1:6" ht="15">
      <c r="A26" s="23"/>
      <c r="B26" s="24"/>
      <c r="C26" s="33"/>
      <c r="D26" s="33"/>
      <c r="E26" s="33"/>
      <c r="F26" s="33"/>
    </row>
    <row r="27" spans="1:6" ht="29.25">
      <c r="A27" s="23"/>
      <c r="B27" s="24" t="s">
        <v>30</v>
      </c>
      <c r="C27" s="34">
        <f>D20+D25</f>
        <v>4928.195923455326</v>
      </c>
      <c r="D27" s="34"/>
      <c r="E27" s="34"/>
      <c r="F27" s="33"/>
    </row>
    <row r="28" spans="1:6" ht="15">
      <c r="A28" s="23"/>
      <c r="B28" s="24" t="s">
        <v>31</v>
      </c>
      <c r="C28" s="35">
        <f>E20+E25</f>
        <v>3.8927297973580774</v>
      </c>
      <c r="D28" s="33"/>
      <c r="E28" s="33"/>
      <c r="F28" s="33"/>
    </row>
    <row r="29" spans="1:6" ht="14.25" customHeight="1">
      <c r="A29" s="23"/>
      <c r="B29" s="24"/>
      <c r="C29" s="35"/>
      <c r="D29" s="33"/>
      <c r="E29" s="33"/>
      <c r="F29" s="33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98" t="s">
        <v>90</v>
      </c>
      <c r="B31" s="98"/>
      <c r="C31" s="98"/>
      <c r="D31" s="98"/>
      <c r="E31" s="98"/>
      <c r="F31" s="98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1</v>
      </c>
      <c r="C33" s="9" t="s">
        <v>2</v>
      </c>
      <c r="D33" s="9" t="s">
        <v>3</v>
      </c>
      <c r="E33" s="9" t="s">
        <v>4</v>
      </c>
      <c r="F33" s="2"/>
    </row>
    <row r="34" spans="1:5" ht="15">
      <c r="A34" s="104" t="s">
        <v>72</v>
      </c>
      <c r="B34" s="104"/>
      <c r="C34" s="104"/>
      <c r="D34" s="10">
        <f>D35</f>
        <v>13.926</v>
      </c>
      <c r="E34" s="10">
        <v>0.011000000000000001</v>
      </c>
    </row>
    <row r="35" spans="1:5" ht="30">
      <c r="A35" s="11">
        <v>1</v>
      </c>
      <c r="B35" s="36" t="s">
        <v>32</v>
      </c>
      <c r="C35" s="36" t="s">
        <v>33</v>
      </c>
      <c r="D35" s="13">
        <f>E35*12*$D$2</f>
        <v>13.926</v>
      </c>
      <c r="E35" s="37">
        <v>0.011000000000000001</v>
      </c>
    </row>
    <row r="36" spans="1:5" ht="30" customHeight="1">
      <c r="A36" s="104" t="s">
        <v>73</v>
      </c>
      <c r="B36" s="104"/>
      <c r="C36" s="104"/>
      <c r="D36" s="10">
        <f>D37+D38</f>
        <v>111.408</v>
      </c>
      <c r="E36" s="10">
        <v>0.08800000000000001</v>
      </c>
    </row>
    <row r="37" spans="1:5" ht="43.5" customHeight="1">
      <c r="A37" s="11">
        <v>2</v>
      </c>
      <c r="B37" s="36" t="s">
        <v>59</v>
      </c>
      <c r="C37" s="36" t="s">
        <v>60</v>
      </c>
      <c r="D37" s="13">
        <f>E37*$D$2*12</f>
        <v>27.852000000000004</v>
      </c>
      <c r="E37" s="37">
        <v>0.022000000000000002</v>
      </c>
    </row>
    <row r="38" spans="1:5" ht="15">
      <c r="A38" s="11">
        <v>3</v>
      </c>
      <c r="B38" s="49" t="s">
        <v>38</v>
      </c>
      <c r="C38" s="8" t="s">
        <v>33</v>
      </c>
      <c r="D38" s="13">
        <f>E38*$D$2*12</f>
        <v>83.556</v>
      </c>
      <c r="E38" s="47">
        <v>0.066</v>
      </c>
    </row>
    <row r="39" spans="1:5" ht="15">
      <c r="A39" s="9"/>
      <c r="B39" s="21" t="s">
        <v>22</v>
      </c>
      <c r="C39" s="21"/>
      <c r="D39" s="22">
        <f>D34+D36</f>
        <v>125.334</v>
      </c>
      <c r="E39" s="10">
        <v>0.099</v>
      </c>
    </row>
    <row r="40" spans="1:6" ht="9" customHeight="1">
      <c r="A40" s="2"/>
      <c r="B40" s="2"/>
      <c r="C40" s="2"/>
      <c r="D40" s="2"/>
      <c r="E40" s="2"/>
      <c r="F40" s="2"/>
    </row>
    <row r="41" spans="1:6" ht="9.75" customHeight="1">
      <c r="A41" s="38"/>
      <c r="B41" s="38"/>
      <c r="C41" s="38"/>
      <c r="D41" s="38"/>
      <c r="E41" s="38"/>
      <c r="F41" s="39"/>
    </row>
    <row r="42" spans="1:6" ht="105">
      <c r="A42" s="18" t="s">
        <v>23</v>
      </c>
      <c r="B42" s="18" t="s">
        <v>24</v>
      </c>
      <c r="C42" s="18" t="s">
        <v>25</v>
      </c>
      <c r="D42" s="18" t="s">
        <v>26</v>
      </c>
      <c r="E42" s="18" t="s">
        <v>84</v>
      </c>
      <c r="F42" s="18" t="s">
        <v>27</v>
      </c>
    </row>
    <row r="43" spans="1:6" ht="15">
      <c r="A43" s="18">
        <v>1</v>
      </c>
      <c r="B43" s="8" t="s">
        <v>28</v>
      </c>
      <c r="C43" s="18" t="s">
        <v>102</v>
      </c>
      <c r="D43" s="18">
        <f>E43*12*D2</f>
        <v>2860.0000000000005</v>
      </c>
      <c r="E43" s="28">
        <v>2.2590837282780414</v>
      </c>
      <c r="F43" s="29">
        <v>2</v>
      </c>
    </row>
    <row r="44" spans="1:6" ht="15">
      <c r="A44" s="40"/>
      <c r="B44" s="40" t="s">
        <v>29</v>
      </c>
      <c r="C44" s="40"/>
      <c r="D44" s="41">
        <f>SUM(D43:D43)</f>
        <v>2860.0000000000005</v>
      </c>
      <c r="E44" s="42">
        <f>SUM(E43:E43)</f>
        <v>2.2590837282780414</v>
      </c>
      <c r="F44" s="40"/>
    </row>
    <row r="48" spans="2:3" ht="43.5">
      <c r="B48" s="24" t="s">
        <v>138</v>
      </c>
      <c r="C48" s="46">
        <f>C27</f>
        <v>4928.195923455326</v>
      </c>
    </row>
  </sheetData>
  <mergeCells count="10">
    <mergeCell ref="A1:E1"/>
    <mergeCell ref="A4:E4"/>
    <mergeCell ref="A7:C7"/>
    <mergeCell ref="A10:C10"/>
    <mergeCell ref="A34:C34"/>
    <mergeCell ref="A36:C36"/>
    <mergeCell ref="A12:C12"/>
    <mergeCell ref="A15:C15"/>
    <mergeCell ref="A17:C17"/>
    <mergeCell ref="A31:F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5"/>
  <sheetViews>
    <sheetView zoomScale="75" zoomScaleNormal="75" workbookViewId="0" topLeftCell="A307">
      <selection activeCell="B304" sqref="B304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00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98" t="s">
        <v>139</v>
      </c>
      <c r="B1" s="98"/>
      <c r="C1" s="98"/>
      <c r="D1" s="98"/>
      <c r="E1" s="98"/>
      <c r="F1" s="2"/>
    </row>
    <row r="2" spans="1:6" ht="18.75" customHeight="1">
      <c r="A2" s="2"/>
      <c r="B2" s="1" t="s">
        <v>140</v>
      </c>
      <c r="C2" s="4"/>
      <c r="D2" s="57">
        <v>81.2</v>
      </c>
      <c r="E2" s="6" t="s">
        <v>0</v>
      </c>
      <c r="F2" s="2"/>
    </row>
    <row r="3" spans="1:6" ht="9" customHeight="1">
      <c r="A3" s="2"/>
      <c r="B3" s="7"/>
      <c r="C3" s="2"/>
      <c r="D3" s="2"/>
      <c r="E3" s="2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11.25" customHeight="1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6" ht="15">
      <c r="A7" s="99" t="s">
        <v>34</v>
      </c>
      <c r="B7" s="100"/>
      <c r="C7" s="101"/>
      <c r="D7" s="10">
        <f>SUM(D8:D9)</f>
        <v>1332.255314081901</v>
      </c>
      <c r="E7" s="10">
        <v>1.3672570957326569</v>
      </c>
      <c r="F7" s="51"/>
    </row>
    <row r="8" spans="1:6" ht="15.75" customHeight="1">
      <c r="A8" s="11">
        <v>1</v>
      </c>
      <c r="B8" s="8" t="s">
        <v>5</v>
      </c>
      <c r="C8" s="12" t="s">
        <v>6</v>
      </c>
      <c r="D8" s="13">
        <f>E8*$D$2*12</f>
        <v>1218.8978170923156</v>
      </c>
      <c r="E8" s="14">
        <v>1.2509214050619</v>
      </c>
      <c r="F8" s="51"/>
    </row>
    <row r="9" spans="1:6" ht="30">
      <c r="A9" s="11">
        <v>2</v>
      </c>
      <c r="B9" s="15" t="s">
        <v>7</v>
      </c>
      <c r="C9" s="15" t="s">
        <v>8</v>
      </c>
      <c r="D9" s="13">
        <f>E9*$D$2*12</f>
        <v>113.35749698958533</v>
      </c>
      <c r="E9" s="13">
        <v>0.1163356906707567</v>
      </c>
      <c r="F9" s="51"/>
    </row>
    <row r="10" spans="1:6" ht="30" customHeight="1">
      <c r="A10" s="99" t="s">
        <v>68</v>
      </c>
      <c r="B10" s="102"/>
      <c r="C10" s="103"/>
      <c r="D10" s="16">
        <f>SUM(D11:D11)</f>
        <v>43.29608088036703</v>
      </c>
      <c r="E10" s="16">
        <v>0.044433580542248594</v>
      </c>
      <c r="F10" s="51"/>
    </row>
    <row r="11" spans="1:6" ht="60">
      <c r="A11" s="11">
        <v>3</v>
      </c>
      <c r="B11" s="15" t="s">
        <v>35</v>
      </c>
      <c r="C11" s="15" t="s">
        <v>10</v>
      </c>
      <c r="D11" s="13">
        <f>E11*12*$D$2</f>
        <v>43.29608088036703</v>
      </c>
      <c r="E11" s="13">
        <v>0.044433580542248594</v>
      </c>
      <c r="F11" s="51"/>
    </row>
    <row r="12" spans="1:6" ht="15">
      <c r="A12" s="105" t="s">
        <v>13</v>
      </c>
      <c r="B12" s="106"/>
      <c r="C12" s="106"/>
      <c r="D12" s="19">
        <f>SUM(D13:D14)</f>
        <v>1743.5473011899678</v>
      </c>
      <c r="E12" s="19">
        <v>1.7893547836514447</v>
      </c>
      <c r="F12" s="51"/>
    </row>
    <row r="13" spans="1:6" ht="75" customHeight="1">
      <c r="A13" s="11">
        <v>4</v>
      </c>
      <c r="B13" s="15" t="s">
        <v>64</v>
      </c>
      <c r="C13" s="15" t="s">
        <v>10</v>
      </c>
      <c r="D13" s="13">
        <f>E13*12*$D$2</f>
        <v>203.01653932027804</v>
      </c>
      <c r="E13" s="13">
        <v>0.2083503071841934</v>
      </c>
      <c r="F13" s="51"/>
    </row>
    <row r="14" spans="1:6" ht="90">
      <c r="A14" s="11">
        <v>5</v>
      </c>
      <c r="B14" s="15" t="s">
        <v>15</v>
      </c>
      <c r="C14" s="15" t="s">
        <v>65</v>
      </c>
      <c r="D14" s="13">
        <f>E14*12*$D$2</f>
        <v>1540.5307618696897</v>
      </c>
      <c r="E14" s="14">
        <v>1.5810044764672513</v>
      </c>
      <c r="F14" s="51"/>
    </row>
    <row r="15" spans="1:6" ht="15">
      <c r="A15" s="105" t="s">
        <v>17</v>
      </c>
      <c r="B15" s="105"/>
      <c r="C15" s="105"/>
      <c r="D15" s="20">
        <f>SUM(D16)</f>
        <v>241.164</v>
      </c>
      <c r="E15" s="20">
        <v>0.2475</v>
      </c>
      <c r="F15" s="51"/>
    </row>
    <row r="16" spans="1:6" ht="15">
      <c r="A16" s="11">
        <v>6</v>
      </c>
      <c r="B16" s="15" t="s">
        <v>18</v>
      </c>
      <c r="C16" s="15" t="s">
        <v>19</v>
      </c>
      <c r="D16" s="13">
        <f>E16*12*$D$2</f>
        <v>241.164</v>
      </c>
      <c r="E16" s="43">
        <v>0.2475</v>
      </c>
      <c r="F16" s="51"/>
    </row>
    <row r="17" spans="1:6" ht="15">
      <c r="A17" s="105" t="s">
        <v>20</v>
      </c>
      <c r="B17" s="105"/>
      <c r="C17" s="105"/>
      <c r="D17" s="20">
        <f>SUM(D18:D18)</f>
        <v>39.36143004575995</v>
      </c>
      <c r="E17" s="20">
        <v>0.04039555628669946</v>
      </c>
      <c r="F17" s="51"/>
    </row>
    <row r="18" spans="1:6" ht="45">
      <c r="A18" s="11">
        <v>7</v>
      </c>
      <c r="B18" s="15" t="s">
        <v>58</v>
      </c>
      <c r="C18" s="15" t="s">
        <v>21</v>
      </c>
      <c r="D18" s="13">
        <f>E18*12*$D$2</f>
        <v>39.36143004575995</v>
      </c>
      <c r="E18" s="13">
        <v>0.04039555628669946</v>
      </c>
      <c r="F18" s="51"/>
    </row>
    <row r="19" spans="1:6" ht="15">
      <c r="A19" s="9"/>
      <c r="B19" s="21" t="s">
        <v>22</v>
      </c>
      <c r="C19" s="21"/>
      <c r="D19" s="94">
        <f>D7+D10+D12+D15+D17</f>
        <v>3399.6241261979953</v>
      </c>
      <c r="E19" s="10">
        <v>3.4889410162130496</v>
      </c>
      <c r="F19" s="51"/>
    </row>
    <row r="20" spans="1:6" ht="15">
      <c r="A20" s="23"/>
      <c r="B20" s="24"/>
      <c r="C20" s="25"/>
      <c r="D20" s="26"/>
      <c r="E20" s="27"/>
      <c r="F20" s="2"/>
    </row>
    <row r="21" spans="1:6" ht="105">
      <c r="A21" s="18" t="s">
        <v>23</v>
      </c>
      <c r="B21" s="18" t="s">
        <v>24</v>
      </c>
      <c r="C21" s="18" t="s">
        <v>25</v>
      </c>
      <c r="D21" s="18" t="s">
        <v>26</v>
      </c>
      <c r="E21" s="18" t="s">
        <v>63</v>
      </c>
      <c r="F21" s="18" t="s">
        <v>27</v>
      </c>
    </row>
    <row r="22" spans="1:6" ht="15">
      <c r="A22" s="18">
        <v>1</v>
      </c>
      <c r="B22" s="8" t="s">
        <v>28</v>
      </c>
      <c r="C22" s="18" t="s">
        <v>101</v>
      </c>
      <c r="D22" s="18">
        <f>E22*12*D2</f>
        <v>2288.0000000000005</v>
      </c>
      <c r="E22" s="28">
        <v>2.3481116584564865</v>
      </c>
      <c r="F22" s="29">
        <v>2</v>
      </c>
    </row>
    <row r="23" spans="1:6" ht="15">
      <c r="A23" s="18"/>
      <c r="B23" s="30" t="s">
        <v>29</v>
      </c>
      <c r="C23" s="17"/>
      <c r="D23" s="53">
        <f>SUM(D22:D22)</f>
        <v>2288.0000000000005</v>
      </c>
      <c r="E23" s="31">
        <f>SUM(E22:E22)</f>
        <v>2.3481116584564865</v>
      </c>
      <c r="F23" s="32"/>
    </row>
    <row r="24" spans="1:6" ht="15">
      <c r="A24" s="23"/>
      <c r="B24" s="24"/>
      <c r="C24" s="33"/>
      <c r="D24" s="33"/>
      <c r="E24" s="33"/>
      <c r="F24" s="33"/>
    </row>
    <row r="25" spans="1:6" ht="29.25">
      <c r="A25" s="23"/>
      <c r="B25" s="24" t="s">
        <v>30</v>
      </c>
      <c r="C25" s="34">
        <f>D19+D23</f>
        <v>5687.624126197996</v>
      </c>
      <c r="D25" s="34"/>
      <c r="E25" s="34"/>
      <c r="F25" s="33"/>
    </row>
    <row r="26" spans="1:6" ht="15">
      <c r="A26" s="23"/>
      <c r="B26" s="24" t="s">
        <v>31</v>
      </c>
      <c r="C26" s="35">
        <f>E19+E23</f>
        <v>5.837052674669536</v>
      </c>
      <c r="D26" s="33"/>
      <c r="E26" s="33"/>
      <c r="F26" s="33"/>
    </row>
    <row r="27" spans="1:6" ht="6.75" customHeight="1">
      <c r="A27" s="23"/>
      <c r="B27" s="24"/>
      <c r="C27" s="35"/>
      <c r="D27" s="33"/>
      <c r="E27" s="33"/>
      <c r="F27" s="33"/>
    </row>
    <row r="28" spans="1:6" ht="15">
      <c r="A28" s="2"/>
      <c r="B28" s="2"/>
      <c r="C28" s="2"/>
      <c r="D28" s="2"/>
      <c r="E28" s="2"/>
      <c r="F28" s="2"/>
    </row>
    <row r="29" spans="1:6" ht="33" customHeight="1">
      <c r="A29" s="98" t="s">
        <v>90</v>
      </c>
      <c r="B29" s="98"/>
      <c r="C29" s="98"/>
      <c r="D29" s="98"/>
      <c r="E29" s="98"/>
      <c r="F29" s="9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1</v>
      </c>
      <c r="C31" s="9" t="s">
        <v>2</v>
      </c>
      <c r="D31" s="9" t="s">
        <v>3</v>
      </c>
      <c r="E31" s="9" t="s">
        <v>4</v>
      </c>
      <c r="F31" s="2"/>
    </row>
    <row r="32" spans="1:5" ht="15">
      <c r="A32" s="104" t="s">
        <v>72</v>
      </c>
      <c r="B32" s="104"/>
      <c r="C32" s="104"/>
      <c r="D32" s="10">
        <f>D33</f>
        <v>10.7184</v>
      </c>
      <c r="E32" s="10">
        <v>0.011000000000000001</v>
      </c>
    </row>
    <row r="33" spans="1:5" ht="30">
      <c r="A33" s="11">
        <v>1</v>
      </c>
      <c r="B33" s="36" t="s">
        <v>32</v>
      </c>
      <c r="C33" s="36" t="s">
        <v>33</v>
      </c>
      <c r="D33" s="13">
        <f>E33*12*$D$2</f>
        <v>10.7184</v>
      </c>
      <c r="E33" s="37">
        <v>0.011000000000000001</v>
      </c>
    </row>
    <row r="34" spans="1:5" ht="30" customHeight="1">
      <c r="A34" s="104" t="s">
        <v>73</v>
      </c>
      <c r="B34" s="104"/>
      <c r="C34" s="104"/>
      <c r="D34" s="10">
        <f>D35+D36</f>
        <v>85.7472</v>
      </c>
      <c r="E34" s="10">
        <v>0.08800000000000001</v>
      </c>
    </row>
    <row r="35" spans="1:5" ht="44.25" customHeight="1">
      <c r="A35" s="11">
        <v>2</v>
      </c>
      <c r="B35" s="36" t="s">
        <v>59</v>
      </c>
      <c r="C35" s="36" t="s">
        <v>60</v>
      </c>
      <c r="D35" s="13">
        <f>E35*$D$2*12</f>
        <v>21.4368</v>
      </c>
      <c r="E35" s="37">
        <v>0.022000000000000002</v>
      </c>
    </row>
    <row r="36" spans="1:5" ht="15">
      <c r="A36" s="11">
        <v>3</v>
      </c>
      <c r="B36" s="49" t="s">
        <v>38</v>
      </c>
      <c r="C36" s="8" t="s">
        <v>33</v>
      </c>
      <c r="D36" s="13">
        <f>E36*$D$2*12</f>
        <v>64.3104</v>
      </c>
      <c r="E36" s="47">
        <v>0.066</v>
      </c>
    </row>
    <row r="37" spans="1:5" ht="15">
      <c r="A37" s="9"/>
      <c r="B37" s="21" t="s">
        <v>22</v>
      </c>
      <c r="C37" s="21"/>
      <c r="D37" s="22">
        <f>D32+D34</f>
        <v>96.46560000000001</v>
      </c>
      <c r="E37" s="10">
        <v>0.099</v>
      </c>
    </row>
    <row r="38" spans="1:6" ht="9" customHeight="1">
      <c r="A38" s="2"/>
      <c r="B38" s="2"/>
      <c r="C38" s="2"/>
      <c r="D38" s="2"/>
      <c r="E38" s="2"/>
      <c r="F38" s="2"/>
    </row>
    <row r="39" spans="1:6" ht="9.75" customHeight="1">
      <c r="A39" s="38"/>
      <c r="B39" s="38"/>
      <c r="C39" s="38"/>
      <c r="D39" s="38"/>
      <c r="E39" s="38"/>
      <c r="F39" s="39"/>
    </row>
    <row r="40" spans="1:6" ht="105">
      <c r="A40" s="18" t="s">
        <v>23</v>
      </c>
      <c r="B40" s="18" t="s">
        <v>24</v>
      </c>
      <c r="C40" s="18" t="s">
        <v>25</v>
      </c>
      <c r="D40" s="18" t="s">
        <v>26</v>
      </c>
      <c r="E40" s="18" t="s">
        <v>84</v>
      </c>
      <c r="F40" s="18" t="s">
        <v>27</v>
      </c>
    </row>
    <row r="41" spans="1:6" ht="15">
      <c r="A41" s="18">
        <v>1</v>
      </c>
      <c r="B41" s="8" t="s">
        <v>28</v>
      </c>
      <c r="C41" s="18" t="s">
        <v>101</v>
      </c>
      <c r="D41" s="18">
        <f>E41*12*D2</f>
        <v>2288.0000000000005</v>
      </c>
      <c r="E41" s="28">
        <v>2.3481116584564865</v>
      </c>
      <c r="F41" s="29">
        <v>2</v>
      </c>
    </row>
    <row r="42" spans="1:6" ht="15">
      <c r="A42" s="40"/>
      <c r="B42" s="40" t="s">
        <v>29</v>
      </c>
      <c r="C42" s="40"/>
      <c r="D42" s="41">
        <f>SUM(D41:D41)</f>
        <v>2288.0000000000005</v>
      </c>
      <c r="E42" s="42">
        <f>SUM(E41:E41)</f>
        <v>2.3481116584564865</v>
      </c>
      <c r="F42" s="40"/>
    </row>
    <row r="45" spans="1:6" ht="15">
      <c r="A45" s="2"/>
      <c r="B45" s="1" t="s">
        <v>141</v>
      </c>
      <c r="C45" s="4"/>
      <c r="D45" s="57">
        <v>86.1</v>
      </c>
      <c r="E45" s="6" t="s">
        <v>0</v>
      </c>
      <c r="F45" s="2"/>
    </row>
    <row r="46" spans="1:6" ht="15">
      <c r="A46" s="2"/>
      <c r="B46" s="7"/>
      <c r="C46" s="2"/>
      <c r="D46" s="2"/>
      <c r="E46" s="2"/>
      <c r="F46" s="2"/>
    </row>
    <row r="47" spans="1:6" ht="30.75" customHeight="1">
      <c r="A47" s="98" t="s">
        <v>67</v>
      </c>
      <c r="B47" s="98"/>
      <c r="C47" s="98"/>
      <c r="D47" s="98"/>
      <c r="E47" s="98"/>
      <c r="F47" s="2"/>
    </row>
    <row r="48" spans="1:6" ht="15">
      <c r="A48" s="1"/>
      <c r="B48" s="1"/>
      <c r="C48" s="1"/>
      <c r="D48" s="1"/>
      <c r="E48" s="1"/>
      <c r="F48" s="2"/>
    </row>
    <row r="49" spans="1:6" ht="71.25">
      <c r="A49" s="8"/>
      <c r="B49" s="9" t="s">
        <v>1</v>
      </c>
      <c r="C49" s="9" t="s">
        <v>2</v>
      </c>
      <c r="D49" s="9" t="s">
        <v>3</v>
      </c>
      <c r="E49" s="9" t="s">
        <v>4</v>
      </c>
      <c r="F49" s="2"/>
    </row>
    <row r="50" spans="1:6" ht="15">
      <c r="A50" s="99" t="s">
        <v>34</v>
      </c>
      <c r="B50" s="100"/>
      <c r="C50" s="101"/>
      <c r="D50" s="10">
        <f>SUM(D51:D52)</f>
        <v>888.1702093879344</v>
      </c>
      <c r="E50" s="10">
        <v>0.8596304775338118</v>
      </c>
      <c r="F50" s="51"/>
    </row>
    <row r="51" spans="1:6" ht="15.75" customHeight="1">
      <c r="A51" s="11">
        <v>1</v>
      </c>
      <c r="B51" s="8" t="s">
        <v>5</v>
      </c>
      <c r="C51" s="12" t="s">
        <v>6</v>
      </c>
      <c r="D51" s="13">
        <f>E51*$D$45*12</f>
        <v>812.5985447282108</v>
      </c>
      <c r="E51" s="14">
        <v>0.786487170662225</v>
      </c>
      <c r="F51" s="51"/>
    </row>
    <row r="52" spans="1:6" ht="30">
      <c r="A52" s="11">
        <v>2</v>
      </c>
      <c r="B52" s="15" t="s">
        <v>7</v>
      </c>
      <c r="C52" s="15" t="s">
        <v>8</v>
      </c>
      <c r="D52" s="13">
        <f>E52*$D$45*12</f>
        <v>75.57166465972361</v>
      </c>
      <c r="E52" s="13">
        <v>0.07314330687158693</v>
      </c>
      <c r="F52" s="51"/>
    </row>
    <row r="53" spans="1:6" ht="30" customHeight="1">
      <c r="A53" s="99" t="s">
        <v>68</v>
      </c>
      <c r="B53" s="102"/>
      <c r="C53" s="103"/>
      <c r="D53" s="16">
        <f>SUM(D54:D54)</f>
        <v>28.86405392024466</v>
      </c>
      <c r="E53" s="16">
        <v>0.027936560124123752</v>
      </c>
      <c r="F53" s="51"/>
    </row>
    <row r="54" spans="1:6" ht="60">
      <c r="A54" s="11">
        <v>3</v>
      </c>
      <c r="B54" s="15" t="s">
        <v>35</v>
      </c>
      <c r="C54" s="15" t="s">
        <v>10</v>
      </c>
      <c r="D54" s="13">
        <f>E54*$D$45*12</f>
        <v>28.86405392024466</v>
      </c>
      <c r="E54" s="13">
        <v>0.027936560124123752</v>
      </c>
      <c r="F54" s="51"/>
    </row>
    <row r="55" spans="1:6" ht="15">
      <c r="A55" s="105" t="s">
        <v>13</v>
      </c>
      <c r="B55" s="106"/>
      <c r="C55" s="106"/>
      <c r="D55" s="19">
        <f>SUM(D56:D57)</f>
        <v>1647.0768154041468</v>
      </c>
      <c r="E55" s="19">
        <v>1.5941510021333205</v>
      </c>
      <c r="F55" s="51"/>
    </row>
    <row r="56" spans="1:6" ht="75" customHeight="1">
      <c r="A56" s="11">
        <v>4</v>
      </c>
      <c r="B56" s="15" t="s">
        <v>64</v>
      </c>
      <c r="C56" s="15" t="s">
        <v>10</v>
      </c>
      <c r="D56" s="13">
        <f>E56*$D$45*12</f>
        <v>153.1691708092839</v>
      </c>
      <c r="E56" s="13">
        <v>0.1482473585068563</v>
      </c>
      <c r="F56" s="51"/>
    </row>
    <row r="57" spans="1:6" ht="90">
      <c r="A57" s="11">
        <v>5</v>
      </c>
      <c r="B57" s="15" t="s">
        <v>15</v>
      </c>
      <c r="C57" s="15" t="s">
        <v>65</v>
      </c>
      <c r="D57" s="13">
        <f>E57*$D$45*12</f>
        <v>1493.9076445948629</v>
      </c>
      <c r="E57" s="14">
        <v>1.4459036436264643</v>
      </c>
      <c r="F57" s="51"/>
    </row>
    <row r="58" spans="1:6" ht="15">
      <c r="A58" s="105" t="s">
        <v>17</v>
      </c>
      <c r="B58" s="105"/>
      <c r="C58" s="105"/>
      <c r="D58" s="20">
        <f>SUM(D59)</f>
        <v>160.7759999999996</v>
      </c>
      <c r="E58" s="20">
        <v>0.15560975609756061</v>
      </c>
      <c r="F58" s="51"/>
    </row>
    <row r="59" spans="1:6" ht="15">
      <c r="A59" s="11">
        <v>6</v>
      </c>
      <c r="B59" s="15" t="s">
        <v>18</v>
      </c>
      <c r="C59" s="15" t="s">
        <v>19</v>
      </c>
      <c r="D59" s="13">
        <f>E59*$D$45*12</f>
        <v>160.7759999999996</v>
      </c>
      <c r="E59" s="43">
        <v>0.15560975609756061</v>
      </c>
      <c r="F59" s="51"/>
    </row>
    <row r="60" spans="1:6" ht="15">
      <c r="A60" s="105" t="s">
        <v>20</v>
      </c>
      <c r="B60" s="105"/>
      <c r="C60" s="105"/>
      <c r="D60" s="20">
        <f>SUM(D61:D61)</f>
        <v>31.351465286377362</v>
      </c>
      <c r="E60" s="20">
        <v>0.03034404305688866</v>
      </c>
      <c r="F60" s="51"/>
    </row>
    <row r="61" spans="1:6" ht="45">
      <c r="A61" s="11">
        <v>7</v>
      </c>
      <c r="B61" s="15" t="s">
        <v>58</v>
      </c>
      <c r="C61" s="15" t="s">
        <v>21</v>
      </c>
      <c r="D61" s="13">
        <f>E61*$D$45*12</f>
        <v>31.351465286377362</v>
      </c>
      <c r="E61" s="13">
        <v>0.03034404305688866</v>
      </c>
      <c r="F61" s="51"/>
    </row>
    <row r="62" spans="1:6" ht="15">
      <c r="A62" s="9"/>
      <c r="B62" s="21" t="s">
        <v>22</v>
      </c>
      <c r="C62" s="21"/>
      <c r="D62" s="94">
        <f>D50+D53+D55+D58+D60</f>
        <v>2756.2385439987033</v>
      </c>
      <c r="E62" s="10">
        <v>2.6676718389457053</v>
      </c>
      <c r="F62" s="51"/>
    </row>
    <row r="63" spans="1:6" ht="7.5" customHeight="1">
      <c r="A63" s="23"/>
      <c r="B63" s="24"/>
      <c r="C63" s="25"/>
      <c r="D63" s="26"/>
      <c r="E63" s="27"/>
      <c r="F63" s="2"/>
    </row>
    <row r="64" spans="1:6" ht="7.5" customHeight="1">
      <c r="A64" s="38"/>
      <c r="B64" s="38"/>
      <c r="C64" s="38"/>
      <c r="D64" s="38"/>
      <c r="E64" s="38"/>
      <c r="F64" s="39"/>
    </row>
    <row r="65" spans="1:6" ht="105">
      <c r="A65" s="18" t="s">
        <v>23</v>
      </c>
      <c r="B65" s="18" t="s">
        <v>24</v>
      </c>
      <c r="C65" s="18" t="s">
        <v>25</v>
      </c>
      <c r="D65" s="18" t="s">
        <v>26</v>
      </c>
      <c r="E65" s="18" t="s">
        <v>63</v>
      </c>
      <c r="F65" s="18" t="s">
        <v>27</v>
      </c>
    </row>
    <row r="66" spans="1:6" ht="15">
      <c r="A66" s="18">
        <v>1</v>
      </c>
      <c r="B66" s="8" t="s">
        <v>28</v>
      </c>
      <c r="C66" s="18" t="s">
        <v>142</v>
      </c>
      <c r="D66" s="18">
        <f>E66*12*D45</f>
        <v>2402.3999999999996</v>
      </c>
      <c r="E66" s="28">
        <v>2.3252032520325203</v>
      </c>
      <c r="F66" s="29">
        <v>2</v>
      </c>
    </row>
    <row r="67" spans="1:6" ht="15">
      <c r="A67" s="18"/>
      <c r="B67" s="30" t="s">
        <v>29</v>
      </c>
      <c r="C67" s="17"/>
      <c r="D67" s="53">
        <f>SUM(D66:D66)</f>
        <v>2402.3999999999996</v>
      </c>
      <c r="E67" s="31">
        <f>SUM(E66:E66)</f>
        <v>2.3252032520325203</v>
      </c>
      <c r="F67" s="32"/>
    </row>
    <row r="68" spans="1:6" ht="15">
      <c r="A68" s="23"/>
      <c r="B68" s="24"/>
      <c r="C68" s="33"/>
      <c r="D68" s="33"/>
      <c r="E68" s="33"/>
      <c r="F68" s="33"/>
    </row>
    <row r="69" spans="1:6" ht="15">
      <c r="A69" s="23"/>
      <c r="B69" s="24"/>
      <c r="C69" s="33"/>
      <c r="D69" s="33"/>
      <c r="E69" s="33"/>
      <c r="F69" s="33"/>
    </row>
    <row r="70" spans="1:6" ht="29.25">
      <c r="A70" s="23"/>
      <c r="B70" s="24" t="s">
        <v>30</v>
      </c>
      <c r="C70" s="34">
        <f>D62+D67</f>
        <v>5158.6385439987025</v>
      </c>
      <c r="D70" s="34"/>
      <c r="E70" s="34"/>
      <c r="F70" s="33"/>
    </row>
    <row r="71" spans="1:6" ht="15">
      <c r="A71" s="23"/>
      <c r="B71" s="24" t="s">
        <v>31</v>
      </c>
      <c r="C71" s="35">
        <f>E62+E67</f>
        <v>4.992875090978226</v>
      </c>
      <c r="D71" s="33"/>
      <c r="E71" s="33"/>
      <c r="F71" s="33"/>
    </row>
    <row r="72" spans="1:6" ht="6.75" customHeight="1">
      <c r="A72" s="23"/>
      <c r="B72" s="24"/>
      <c r="C72" s="35"/>
      <c r="D72" s="33"/>
      <c r="E72" s="33"/>
      <c r="F72" s="33"/>
    </row>
    <row r="73" spans="1:6" ht="6" customHeight="1">
      <c r="A73" s="2"/>
      <c r="B73" s="2"/>
      <c r="C73" s="2"/>
      <c r="D73" s="2"/>
      <c r="E73" s="2"/>
      <c r="F73" s="2"/>
    </row>
    <row r="74" spans="1:6" ht="33" customHeight="1">
      <c r="A74" s="98" t="s">
        <v>90</v>
      </c>
      <c r="B74" s="98"/>
      <c r="C74" s="98"/>
      <c r="D74" s="98"/>
      <c r="E74" s="98"/>
      <c r="F74" s="98"/>
    </row>
    <row r="75" spans="1:6" ht="6" customHeight="1">
      <c r="A75" s="1"/>
      <c r="B75" s="1"/>
      <c r="C75" s="1"/>
      <c r="D75" s="2"/>
      <c r="E75" s="2"/>
      <c r="F75" s="2"/>
    </row>
    <row r="76" spans="1:6" ht="71.25">
      <c r="A76" s="8"/>
      <c r="B76" s="9" t="s">
        <v>1</v>
      </c>
      <c r="C76" s="9" t="s">
        <v>2</v>
      </c>
      <c r="D76" s="9" t="s">
        <v>3</v>
      </c>
      <c r="E76" s="9" t="s">
        <v>4</v>
      </c>
      <c r="F76" s="2"/>
    </row>
    <row r="77" spans="1:5" ht="15">
      <c r="A77" s="104" t="s">
        <v>72</v>
      </c>
      <c r="B77" s="104"/>
      <c r="C77" s="104"/>
      <c r="D77" s="10">
        <f>D78</f>
        <v>11.365200000000002</v>
      </c>
      <c r="E77" s="10">
        <v>0.011000000000000001</v>
      </c>
    </row>
    <row r="78" spans="1:5" ht="30">
      <c r="A78" s="11">
        <v>1</v>
      </c>
      <c r="B78" s="36" t="s">
        <v>32</v>
      </c>
      <c r="C78" s="36" t="s">
        <v>33</v>
      </c>
      <c r="D78" s="13">
        <f>E78*$D$45*12</f>
        <v>11.365200000000002</v>
      </c>
      <c r="E78" s="37">
        <v>0.011000000000000001</v>
      </c>
    </row>
    <row r="79" spans="1:5" ht="30" customHeight="1">
      <c r="A79" s="104" t="s">
        <v>73</v>
      </c>
      <c r="B79" s="104"/>
      <c r="C79" s="104"/>
      <c r="D79" s="10">
        <f>D80+D81</f>
        <v>90.9216</v>
      </c>
      <c r="E79" s="10">
        <v>0.08800000000000001</v>
      </c>
    </row>
    <row r="80" spans="1:5" ht="44.25" customHeight="1">
      <c r="A80" s="11">
        <v>2</v>
      </c>
      <c r="B80" s="36" t="s">
        <v>59</v>
      </c>
      <c r="C80" s="36" t="s">
        <v>60</v>
      </c>
      <c r="D80" s="13">
        <f>E80*$D$45*12</f>
        <v>22.730400000000003</v>
      </c>
      <c r="E80" s="37">
        <v>0.022000000000000002</v>
      </c>
    </row>
    <row r="81" spans="1:5" ht="15">
      <c r="A81" s="11">
        <v>3</v>
      </c>
      <c r="B81" s="49" t="s">
        <v>38</v>
      </c>
      <c r="C81" s="8" t="s">
        <v>33</v>
      </c>
      <c r="D81" s="13">
        <f>E81*$D$45*12</f>
        <v>68.1912</v>
      </c>
      <c r="E81" s="47">
        <v>0.066</v>
      </c>
    </row>
    <row r="82" spans="1:6" ht="15">
      <c r="A82" s="9"/>
      <c r="B82" s="21" t="s">
        <v>22</v>
      </c>
      <c r="C82" s="21"/>
      <c r="D82" s="22">
        <f>D77+D79</f>
        <v>102.2868</v>
      </c>
      <c r="E82" s="10">
        <v>0.099</v>
      </c>
      <c r="F82" s="6"/>
    </row>
    <row r="83" spans="1:6" ht="8.25" customHeight="1">
      <c r="A83" s="2"/>
      <c r="B83" s="2"/>
      <c r="C83" s="2"/>
      <c r="D83" s="2"/>
      <c r="E83" s="2"/>
      <c r="F83" s="2"/>
    </row>
    <row r="84" spans="1:6" ht="8.25" customHeight="1">
      <c r="A84" s="24"/>
      <c r="B84" s="24"/>
      <c r="C84" s="24"/>
      <c r="D84" s="24"/>
      <c r="E84" s="24"/>
      <c r="F84" s="23"/>
    </row>
    <row r="85" spans="1:6" ht="105">
      <c r="A85" s="18" t="s">
        <v>23</v>
      </c>
      <c r="B85" s="18" t="s">
        <v>24</v>
      </c>
      <c r="C85" s="18" t="s">
        <v>25</v>
      </c>
      <c r="D85" s="18" t="s">
        <v>26</v>
      </c>
      <c r="E85" s="18" t="s">
        <v>84</v>
      </c>
      <c r="F85" s="18" t="s">
        <v>27</v>
      </c>
    </row>
    <row r="86" spans="1:6" ht="15">
      <c r="A86" s="18">
        <v>1</v>
      </c>
      <c r="B86" s="8" t="s">
        <v>28</v>
      </c>
      <c r="C86" s="18" t="s">
        <v>142</v>
      </c>
      <c r="D86" s="18">
        <f>E86*12*D45</f>
        <v>2402.3999999999996</v>
      </c>
      <c r="E86" s="28">
        <v>2.3252032520325203</v>
      </c>
      <c r="F86" s="29">
        <v>2</v>
      </c>
    </row>
    <row r="87" spans="1:6" ht="15">
      <c r="A87" s="40"/>
      <c r="B87" s="40" t="s">
        <v>29</v>
      </c>
      <c r="C87" s="40"/>
      <c r="D87" s="41">
        <f>SUM(D86:D86)</f>
        <v>2402.3999999999996</v>
      </c>
      <c r="E87" s="42">
        <f>SUM(E86:E86)</f>
        <v>2.3252032520325203</v>
      </c>
      <c r="F87" s="40"/>
    </row>
    <row r="88" ht="3.75" customHeight="1"/>
    <row r="90" spans="1:6" ht="33.75" customHeight="1">
      <c r="A90" s="2"/>
      <c r="B90" s="1" t="s">
        <v>143</v>
      </c>
      <c r="C90" s="4"/>
      <c r="D90" s="57">
        <v>192.2</v>
      </c>
      <c r="E90" s="6" t="s">
        <v>0</v>
      </c>
      <c r="F90" s="2"/>
    </row>
    <row r="91" spans="1:6" ht="15">
      <c r="A91" s="2"/>
      <c r="B91" s="7"/>
      <c r="C91" s="2"/>
      <c r="D91" s="2"/>
      <c r="E91" s="2"/>
      <c r="F91" s="2"/>
    </row>
    <row r="92" spans="1:6" ht="30.75" customHeight="1">
      <c r="A92" s="98" t="s">
        <v>67</v>
      </c>
      <c r="B92" s="98"/>
      <c r="C92" s="98"/>
      <c r="D92" s="98"/>
      <c r="E92" s="98"/>
      <c r="F92" s="2"/>
    </row>
    <row r="93" spans="1:6" ht="15">
      <c r="A93" s="1"/>
      <c r="B93" s="1"/>
      <c r="C93" s="1"/>
      <c r="D93" s="1"/>
      <c r="E93" s="1"/>
      <c r="F93" s="2"/>
    </row>
    <row r="94" spans="1:6" ht="71.25">
      <c r="A94" s="8"/>
      <c r="B94" s="9" t="s">
        <v>1</v>
      </c>
      <c r="C94" s="9" t="s">
        <v>2</v>
      </c>
      <c r="D94" s="9" t="s">
        <v>3</v>
      </c>
      <c r="E94" s="9" t="s">
        <v>4</v>
      </c>
      <c r="F94" s="2"/>
    </row>
    <row r="95" spans="1:6" ht="15">
      <c r="A95" s="99" t="s">
        <v>34</v>
      </c>
      <c r="B95" s="100"/>
      <c r="C95" s="101"/>
      <c r="D95" s="10">
        <f>SUM(D96:D97)</f>
        <v>3700.7092057830696</v>
      </c>
      <c r="E95" s="10">
        <v>1.6045391977900925</v>
      </c>
      <c r="F95" s="51"/>
    </row>
    <row r="96" spans="1:6" ht="15.75" customHeight="1">
      <c r="A96" s="11">
        <v>1</v>
      </c>
      <c r="B96" s="8" t="s">
        <v>5</v>
      </c>
      <c r="C96" s="12" t="s">
        <v>6</v>
      </c>
      <c r="D96" s="13">
        <f>E96*$D$90*12</f>
        <v>3385.827269700887</v>
      </c>
      <c r="E96" s="14">
        <v>1.4680139046569922</v>
      </c>
      <c r="F96" s="51"/>
    </row>
    <row r="97" spans="1:6" ht="30">
      <c r="A97" s="11">
        <v>2</v>
      </c>
      <c r="B97" s="15" t="s">
        <v>7</v>
      </c>
      <c r="C97" s="15" t="s">
        <v>8</v>
      </c>
      <c r="D97" s="13">
        <f>E97*$D$90*12</f>
        <v>314.88193608218256</v>
      </c>
      <c r="E97" s="13">
        <v>0.13652529313310033</v>
      </c>
      <c r="F97" s="51"/>
    </row>
    <row r="98" spans="1:6" ht="29.25" customHeight="1">
      <c r="A98" s="99" t="s">
        <v>68</v>
      </c>
      <c r="B98" s="102"/>
      <c r="C98" s="103"/>
      <c r="D98" s="16">
        <f>SUM(D99:D99)</f>
        <v>144.32026960122334</v>
      </c>
      <c r="E98" s="16">
        <v>0.0625738248357715</v>
      </c>
      <c r="F98" s="51"/>
    </row>
    <row r="99" spans="1:6" ht="60">
      <c r="A99" s="11">
        <v>3</v>
      </c>
      <c r="B99" s="15" t="s">
        <v>35</v>
      </c>
      <c r="C99" s="15" t="s">
        <v>10</v>
      </c>
      <c r="D99" s="13">
        <f>E99*$D$90*12</f>
        <v>144.32026960122334</v>
      </c>
      <c r="E99" s="13">
        <v>0.0625738248357715</v>
      </c>
      <c r="F99" s="51"/>
    </row>
    <row r="100" spans="1:6" ht="15">
      <c r="A100" s="105" t="s">
        <v>13</v>
      </c>
      <c r="B100" s="106"/>
      <c r="C100" s="106"/>
      <c r="D100" s="19">
        <f>SUM(D101:D102)</f>
        <v>3943.973731748802</v>
      </c>
      <c r="E100" s="19">
        <v>1.7100128909767613</v>
      </c>
      <c r="F100" s="51"/>
    </row>
    <row r="101" spans="1:6" ht="75" customHeight="1">
      <c r="A101" s="11">
        <v>4</v>
      </c>
      <c r="B101" s="15" t="s">
        <v>64</v>
      </c>
      <c r="C101" s="15" t="s">
        <v>10</v>
      </c>
      <c r="D101" s="13">
        <f>E101*$D$90*12</f>
        <v>551.9481188972372</v>
      </c>
      <c r="E101" s="13">
        <v>0.23931153264708516</v>
      </c>
      <c r="F101" s="51"/>
    </row>
    <row r="102" spans="1:6" ht="90">
      <c r="A102" s="11">
        <v>5</v>
      </c>
      <c r="B102" s="15" t="s">
        <v>15</v>
      </c>
      <c r="C102" s="15" t="s">
        <v>65</v>
      </c>
      <c r="D102" s="13">
        <f>E102*$D$90*12</f>
        <v>3392.025612851565</v>
      </c>
      <c r="E102" s="14">
        <v>1.4707013583296762</v>
      </c>
      <c r="F102" s="51"/>
    </row>
    <row r="103" spans="1:6" ht="15">
      <c r="A103" s="105" t="s">
        <v>17</v>
      </c>
      <c r="B103" s="105"/>
      <c r="C103" s="105"/>
      <c r="D103" s="20">
        <f>SUM(D104)</f>
        <v>803.8799999999992</v>
      </c>
      <c r="E103" s="20">
        <v>0.3485431841831423</v>
      </c>
      <c r="F103" s="51"/>
    </row>
    <row r="104" spans="1:6" ht="15">
      <c r="A104" s="11">
        <v>6</v>
      </c>
      <c r="B104" s="15" t="s">
        <v>18</v>
      </c>
      <c r="C104" s="15" t="s">
        <v>19</v>
      </c>
      <c r="D104" s="13">
        <f>E104*$D$90*12</f>
        <v>803.8799999999992</v>
      </c>
      <c r="E104" s="43">
        <v>0.3485431841831423</v>
      </c>
      <c r="F104" s="51"/>
    </row>
    <row r="105" spans="1:6" ht="15">
      <c r="A105" s="105" t="s">
        <v>20</v>
      </c>
      <c r="B105" s="105"/>
      <c r="C105" s="105"/>
      <c r="D105" s="20">
        <f>SUM(D106:D106)</f>
        <v>100.37243824684506</v>
      </c>
      <c r="E105" s="20">
        <v>0.04351909393290195</v>
      </c>
      <c r="F105" s="51"/>
    </row>
    <row r="106" spans="1:6" ht="45">
      <c r="A106" s="11">
        <v>7</v>
      </c>
      <c r="B106" s="15" t="s">
        <v>58</v>
      </c>
      <c r="C106" s="15" t="s">
        <v>21</v>
      </c>
      <c r="D106" s="13">
        <f>E106*$D$90*12</f>
        <v>100.37243824684506</v>
      </c>
      <c r="E106" s="13">
        <v>0.04351909393290195</v>
      </c>
      <c r="F106" s="51"/>
    </row>
    <row r="107" spans="1:6" ht="15">
      <c r="A107" s="9"/>
      <c r="B107" s="21" t="s">
        <v>22</v>
      </c>
      <c r="C107" s="21"/>
      <c r="D107" s="94">
        <f>D95+D98+D100+D103+D105</f>
        <v>8693.255645379939</v>
      </c>
      <c r="E107" s="10">
        <v>3.769188191718669</v>
      </c>
      <c r="F107" s="51"/>
    </row>
    <row r="108" spans="1:6" ht="15">
      <c r="A108" s="23"/>
      <c r="B108" s="24"/>
      <c r="C108" s="25"/>
      <c r="D108" s="26"/>
      <c r="E108" s="27"/>
      <c r="F108" s="2"/>
    </row>
    <row r="109" spans="1:6" ht="15">
      <c r="A109" s="24"/>
      <c r="B109" s="24"/>
      <c r="C109" s="24"/>
      <c r="D109" s="24"/>
      <c r="E109" s="24"/>
      <c r="F109" s="23"/>
    </row>
    <row r="110" spans="1:6" ht="105">
      <c r="A110" s="18" t="s">
        <v>23</v>
      </c>
      <c r="B110" s="18" t="s">
        <v>24</v>
      </c>
      <c r="C110" s="18" t="s">
        <v>25</v>
      </c>
      <c r="D110" s="18" t="s">
        <v>26</v>
      </c>
      <c r="E110" s="18" t="s">
        <v>63</v>
      </c>
      <c r="F110" s="18" t="s">
        <v>27</v>
      </c>
    </row>
    <row r="111" spans="1:6" ht="15">
      <c r="A111" s="18">
        <v>1</v>
      </c>
      <c r="B111" s="8" t="s">
        <v>28</v>
      </c>
      <c r="C111" s="18" t="s">
        <v>144</v>
      </c>
      <c r="D111" s="18">
        <f>E111*12*D90</f>
        <v>5376.8</v>
      </c>
      <c r="E111" s="28">
        <v>2.33125216788068</v>
      </c>
      <c r="F111" s="29">
        <v>2</v>
      </c>
    </row>
    <row r="112" spans="1:6" ht="15">
      <c r="A112" s="18"/>
      <c r="B112" s="30" t="s">
        <v>29</v>
      </c>
      <c r="C112" s="17"/>
      <c r="D112" s="53">
        <f>SUM(D111:D111)</f>
        <v>5376.8</v>
      </c>
      <c r="E112" s="31">
        <f>SUM(E111:E111)</f>
        <v>2.33125216788068</v>
      </c>
      <c r="F112" s="32"/>
    </row>
    <row r="113" spans="1:6" ht="15">
      <c r="A113" s="23"/>
      <c r="B113" s="24"/>
      <c r="C113" s="33"/>
      <c r="D113" s="33"/>
      <c r="E113" s="33"/>
      <c r="F113" s="33"/>
    </row>
    <row r="114" spans="1:6" ht="29.25">
      <c r="A114" s="23"/>
      <c r="B114" s="24" t="s">
        <v>30</v>
      </c>
      <c r="C114" s="34">
        <f>D107+D112</f>
        <v>14070.05564537994</v>
      </c>
      <c r="D114" s="34"/>
      <c r="E114" s="34"/>
      <c r="F114" s="33"/>
    </row>
    <row r="115" spans="1:6" ht="15">
      <c r="A115" s="23"/>
      <c r="B115" s="24" t="s">
        <v>31</v>
      </c>
      <c r="C115" s="35">
        <f>E107+E112</f>
        <v>6.100440359599349</v>
      </c>
      <c r="D115" s="33"/>
      <c r="E115" s="33"/>
      <c r="F115" s="33"/>
    </row>
    <row r="116" spans="1:6" ht="8.25" customHeight="1">
      <c r="A116" s="23"/>
      <c r="B116" s="24"/>
      <c r="C116" s="35"/>
      <c r="D116" s="33"/>
      <c r="E116" s="33"/>
      <c r="F116" s="33"/>
    </row>
    <row r="117" spans="1:6" ht="8.25" customHeight="1">
      <c r="A117" s="2"/>
      <c r="B117" s="2"/>
      <c r="C117" s="2"/>
      <c r="D117" s="2"/>
      <c r="E117" s="2"/>
      <c r="F117" s="2"/>
    </row>
    <row r="118" spans="1:6" ht="33" customHeight="1">
      <c r="A118" s="98" t="s">
        <v>71</v>
      </c>
      <c r="B118" s="98"/>
      <c r="C118" s="98"/>
      <c r="D118" s="98"/>
      <c r="E118" s="98"/>
      <c r="F118" s="98"/>
    </row>
    <row r="119" spans="1:6" ht="8.25" customHeight="1">
      <c r="A119" s="1"/>
      <c r="B119" s="1"/>
      <c r="C119" s="1"/>
      <c r="D119" s="2"/>
      <c r="E119" s="2"/>
      <c r="F119" s="2"/>
    </row>
    <row r="120" spans="1:6" ht="71.25">
      <c r="A120" s="8"/>
      <c r="B120" s="9" t="s">
        <v>1</v>
      </c>
      <c r="C120" s="9" t="s">
        <v>2</v>
      </c>
      <c r="D120" s="9" t="s">
        <v>3</v>
      </c>
      <c r="E120" s="9" t="s">
        <v>4</v>
      </c>
      <c r="F120" s="2"/>
    </row>
    <row r="121" spans="1:5" ht="15">
      <c r="A121" s="104" t="s">
        <v>72</v>
      </c>
      <c r="B121" s="104"/>
      <c r="C121" s="104"/>
      <c r="D121" s="10">
        <f>D122</f>
        <v>25.370400000000004</v>
      </c>
      <c r="E121" s="10">
        <v>0.011000000000000001</v>
      </c>
    </row>
    <row r="122" spans="1:5" ht="30">
      <c r="A122" s="11">
        <v>1</v>
      </c>
      <c r="B122" s="36" t="s">
        <v>32</v>
      </c>
      <c r="C122" s="36" t="s">
        <v>33</v>
      </c>
      <c r="D122" s="13">
        <f>E122*$D$90*12</f>
        <v>25.370400000000004</v>
      </c>
      <c r="E122" s="37">
        <v>0.011000000000000001</v>
      </c>
    </row>
    <row r="123" spans="1:5" ht="30" customHeight="1">
      <c r="A123" s="104" t="s">
        <v>73</v>
      </c>
      <c r="B123" s="104"/>
      <c r="C123" s="104"/>
      <c r="D123" s="10">
        <f>D124+D125</f>
        <v>202.9632</v>
      </c>
      <c r="E123" s="10">
        <v>0.08800000000000001</v>
      </c>
    </row>
    <row r="124" spans="1:5" ht="46.5" customHeight="1">
      <c r="A124" s="11">
        <v>2</v>
      </c>
      <c r="B124" s="36" t="s">
        <v>59</v>
      </c>
      <c r="C124" s="36" t="s">
        <v>60</v>
      </c>
      <c r="D124" s="13">
        <f>E124*$D$90*12</f>
        <v>50.74080000000001</v>
      </c>
      <c r="E124" s="37">
        <v>0.022000000000000002</v>
      </c>
    </row>
    <row r="125" spans="1:5" ht="15">
      <c r="A125" s="11">
        <v>3</v>
      </c>
      <c r="B125" s="49" t="s">
        <v>38</v>
      </c>
      <c r="C125" s="8" t="s">
        <v>33</v>
      </c>
      <c r="D125" s="13">
        <f>E125*$D$90*12</f>
        <v>152.2224</v>
      </c>
      <c r="E125" s="47">
        <v>0.066</v>
      </c>
    </row>
    <row r="126" spans="1:5" ht="15">
      <c r="A126" s="9"/>
      <c r="B126" s="21" t="s">
        <v>22</v>
      </c>
      <c r="C126" s="21"/>
      <c r="D126" s="22">
        <f>D121+D123</f>
        <v>228.3336</v>
      </c>
      <c r="E126" s="10">
        <v>0.099</v>
      </c>
    </row>
    <row r="127" spans="1:6" ht="9" customHeight="1">
      <c r="A127" s="2"/>
      <c r="B127" s="2"/>
      <c r="C127" s="2"/>
      <c r="D127" s="2"/>
      <c r="E127" s="2"/>
      <c r="F127" s="2"/>
    </row>
    <row r="128" spans="1:6" ht="9.75" customHeight="1">
      <c r="A128" s="38"/>
      <c r="B128" s="38"/>
      <c r="C128" s="38"/>
      <c r="D128" s="38"/>
      <c r="E128" s="38"/>
      <c r="F128" s="39"/>
    </row>
    <row r="129" spans="1:6" ht="105">
      <c r="A129" s="18" t="s">
        <v>23</v>
      </c>
      <c r="B129" s="18" t="s">
        <v>24</v>
      </c>
      <c r="C129" s="18" t="s">
        <v>25</v>
      </c>
      <c r="D129" s="18" t="s">
        <v>26</v>
      </c>
      <c r="E129" s="18" t="s">
        <v>84</v>
      </c>
      <c r="F129" s="18" t="s">
        <v>27</v>
      </c>
    </row>
    <row r="130" spans="1:6" ht="15">
      <c r="A130" s="18">
        <v>1</v>
      </c>
      <c r="B130" s="8" t="s">
        <v>28</v>
      </c>
      <c r="C130" s="18" t="s">
        <v>144</v>
      </c>
      <c r="D130" s="18">
        <f>E130*12*D90</f>
        <v>5376.8</v>
      </c>
      <c r="E130" s="28">
        <v>2.33125216788068</v>
      </c>
      <c r="F130" s="29">
        <v>2</v>
      </c>
    </row>
    <row r="131" spans="1:6" ht="15">
      <c r="A131" s="40"/>
      <c r="B131" s="40" t="s">
        <v>29</v>
      </c>
      <c r="C131" s="40"/>
      <c r="D131" s="41">
        <f>SUM(D130:D130)</f>
        <v>5376.8</v>
      </c>
      <c r="E131" s="42">
        <f>SUM(E130:E130)</f>
        <v>2.33125216788068</v>
      </c>
      <c r="F131" s="40"/>
    </row>
    <row r="134" spans="1:6" ht="33.75" customHeight="1">
      <c r="A134" s="2"/>
      <c r="B134" s="1" t="s">
        <v>145</v>
      </c>
      <c r="C134" s="4"/>
      <c r="D134" s="57">
        <v>49</v>
      </c>
      <c r="E134" s="6" t="s">
        <v>0</v>
      </c>
      <c r="F134" s="2"/>
    </row>
    <row r="135" spans="1:6" ht="15">
      <c r="A135" s="2"/>
      <c r="B135" s="7"/>
      <c r="C135" s="2"/>
      <c r="D135" s="2"/>
      <c r="E135" s="2"/>
      <c r="F135" s="2"/>
    </row>
    <row r="136" spans="1:6" ht="30.75" customHeight="1">
      <c r="A136" s="98" t="s">
        <v>67</v>
      </c>
      <c r="B136" s="98"/>
      <c r="C136" s="98"/>
      <c r="D136" s="98"/>
      <c r="E136" s="98"/>
      <c r="F136" s="2"/>
    </row>
    <row r="137" spans="1:6" ht="15">
      <c r="A137" s="1"/>
      <c r="B137" s="1"/>
      <c r="C137" s="1"/>
      <c r="D137" s="1"/>
      <c r="E137" s="1"/>
      <c r="F137" s="2"/>
    </row>
    <row r="138" spans="1:6" ht="71.25">
      <c r="A138" s="8"/>
      <c r="B138" s="9" t="s">
        <v>1</v>
      </c>
      <c r="C138" s="9" t="s">
        <v>2</v>
      </c>
      <c r="D138" s="9" t="s">
        <v>3</v>
      </c>
      <c r="E138" s="9" t="s">
        <v>4</v>
      </c>
      <c r="F138" s="2"/>
    </row>
    <row r="139" spans="1:6" ht="15">
      <c r="A139" s="99" t="s">
        <v>34</v>
      </c>
      <c r="B139" s="100"/>
      <c r="C139" s="101"/>
      <c r="D139" s="10">
        <f>SUM(D140:D141)</f>
        <v>1036.1985776192564</v>
      </c>
      <c r="E139" s="10">
        <v>1.7622424789443132</v>
      </c>
      <c r="F139" s="51"/>
    </row>
    <row r="140" spans="1:6" ht="15.75" customHeight="1">
      <c r="A140" s="11">
        <v>1</v>
      </c>
      <c r="B140" s="8" t="s">
        <v>5</v>
      </c>
      <c r="C140" s="12" t="s">
        <v>6</v>
      </c>
      <c r="D140" s="13">
        <f>E140*$D$134*12</f>
        <v>948.0316355162454</v>
      </c>
      <c r="E140" s="14">
        <v>1.6122986998575601</v>
      </c>
      <c r="F140" s="51"/>
    </row>
    <row r="141" spans="1:6" ht="30">
      <c r="A141" s="11">
        <v>2</v>
      </c>
      <c r="B141" s="15" t="s">
        <v>7</v>
      </c>
      <c r="C141" s="15" t="s">
        <v>8</v>
      </c>
      <c r="D141" s="13">
        <f>E141*$D$134*12</f>
        <v>88.16694210301094</v>
      </c>
      <c r="E141" s="13">
        <v>0.1499437790867533</v>
      </c>
      <c r="F141" s="51"/>
    </row>
    <row r="142" spans="1:6" ht="28.5" customHeight="1">
      <c r="A142" s="99" t="s">
        <v>68</v>
      </c>
      <c r="B142" s="102"/>
      <c r="C142" s="103"/>
      <c r="D142" s="16">
        <f>SUM(D143:D143)</f>
        <v>28.864053920244658</v>
      </c>
      <c r="E142" s="16">
        <v>0.04908852707524601</v>
      </c>
      <c r="F142" s="51"/>
    </row>
    <row r="143" spans="1:6" ht="60">
      <c r="A143" s="11">
        <v>3</v>
      </c>
      <c r="B143" s="15" t="s">
        <v>35</v>
      </c>
      <c r="C143" s="15" t="s">
        <v>10</v>
      </c>
      <c r="D143" s="13">
        <f>E143*$D$134*12</f>
        <v>28.864053920244658</v>
      </c>
      <c r="E143" s="13">
        <v>0.04908852707524601</v>
      </c>
      <c r="F143" s="51"/>
    </row>
    <row r="144" spans="1:6" ht="15">
      <c r="A144" s="105" t="s">
        <v>13</v>
      </c>
      <c r="B144" s="106"/>
      <c r="C144" s="106"/>
      <c r="D144" s="19">
        <f>SUM(D145:D146)</f>
        <v>1042.1086795115</v>
      </c>
      <c r="E144" s="19">
        <v>1.7722936726386058</v>
      </c>
      <c r="F144" s="51"/>
    </row>
    <row r="145" spans="1:6" ht="77.25" customHeight="1">
      <c r="A145" s="11">
        <v>4</v>
      </c>
      <c r="B145" s="15" t="s">
        <v>64</v>
      </c>
      <c r="C145" s="15" t="s">
        <v>10</v>
      </c>
      <c r="D145" s="13">
        <f>E145*$D$134*12</f>
        <v>153.1691708092836</v>
      </c>
      <c r="E145" s="13">
        <v>0.2604917870906184</v>
      </c>
      <c r="F145" s="51"/>
    </row>
    <row r="146" spans="1:6" ht="90">
      <c r="A146" s="11">
        <v>5</v>
      </c>
      <c r="B146" s="15" t="s">
        <v>15</v>
      </c>
      <c r="C146" s="15" t="s">
        <v>65</v>
      </c>
      <c r="D146" s="13">
        <f>E146*$D$134*12</f>
        <v>888.9395087022165</v>
      </c>
      <c r="E146" s="14">
        <v>1.5118018855479873</v>
      </c>
      <c r="F146" s="51"/>
    </row>
    <row r="147" spans="1:6" ht="15">
      <c r="A147" s="105" t="s">
        <v>17</v>
      </c>
      <c r="B147" s="105"/>
      <c r="C147" s="105"/>
      <c r="D147" s="20">
        <f>SUM(D148)</f>
        <v>160.77600000000027</v>
      </c>
      <c r="E147" s="20">
        <v>0.2734285714285719</v>
      </c>
      <c r="F147" s="51"/>
    </row>
    <row r="148" spans="1:6" ht="15">
      <c r="A148" s="11">
        <v>6</v>
      </c>
      <c r="B148" s="15" t="s">
        <v>18</v>
      </c>
      <c r="C148" s="15" t="s">
        <v>19</v>
      </c>
      <c r="D148" s="13">
        <f>E148*$D$134*12</f>
        <v>160.77600000000027</v>
      </c>
      <c r="E148" s="43">
        <v>0.2734285714285719</v>
      </c>
      <c r="F148" s="51"/>
    </row>
    <row r="149" spans="1:6" ht="15">
      <c r="A149" s="105" t="s">
        <v>20</v>
      </c>
      <c r="B149" s="105"/>
      <c r="C149" s="105"/>
      <c r="D149" s="20">
        <f>SUM(D150:D150)</f>
        <v>27.297552652535064</v>
      </c>
      <c r="E149" s="20">
        <v>0.046424409273018816</v>
      </c>
      <c r="F149" s="51"/>
    </row>
    <row r="150" spans="1:6" ht="45">
      <c r="A150" s="11">
        <v>7</v>
      </c>
      <c r="B150" s="15" t="s">
        <v>58</v>
      </c>
      <c r="C150" s="15" t="s">
        <v>21</v>
      </c>
      <c r="D150" s="13">
        <f>E150*$D$134*12</f>
        <v>27.297552652535064</v>
      </c>
      <c r="E150" s="13">
        <v>0.046424409273018816</v>
      </c>
      <c r="F150" s="51"/>
    </row>
    <row r="151" spans="1:6" ht="15">
      <c r="A151" s="9"/>
      <c r="B151" s="21" t="s">
        <v>22</v>
      </c>
      <c r="C151" s="21"/>
      <c r="D151" s="94">
        <f>D139+D142+D144+D147+D149</f>
        <v>2295.2448637035363</v>
      </c>
      <c r="E151" s="10">
        <v>3.9034776593597558</v>
      </c>
      <c r="F151" s="51"/>
    </row>
    <row r="152" spans="1:6" ht="9" customHeight="1">
      <c r="A152" s="23"/>
      <c r="B152" s="24"/>
      <c r="C152" s="25"/>
      <c r="D152" s="26"/>
      <c r="E152" s="27"/>
      <c r="F152" s="2"/>
    </row>
    <row r="153" spans="1:6" ht="7.5" customHeight="1">
      <c r="A153" s="38"/>
      <c r="B153" s="38"/>
      <c r="C153" s="38"/>
      <c r="D153" s="38"/>
      <c r="E153" s="38"/>
      <c r="F153" s="39"/>
    </row>
    <row r="154" spans="1:6" ht="105">
      <c r="A154" s="18" t="s">
        <v>23</v>
      </c>
      <c r="B154" s="18" t="s">
        <v>24</v>
      </c>
      <c r="C154" s="18" t="s">
        <v>25</v>
      </c>
      <c r="D154" s="18" t="s">
        <v>26</v>
      </c>
      <c r="E154" s="18" t="s">
        <v>63</v>
      </c>
      <c r="F154" s="18" t="s">
        <v>27</v>
      </c>
    </row>
    <row r="155" spans="1:6" ht="15">
      <c r="A155" s="18">
        <v>1</v>
      </c>
      <c r="B155" s="8" t="s">
        <v>28</v>
      </c>
      <c r="C155" s="18" t="s">
        <v>146</v>
      </c>
      <c r="D155" s="18">
        <f>E155*12*D134</f>
        <v>1372.8000000000002</v>
      </c>
      <c r="E155" s="28">
        <v>2.334693877551021</v>
      </c>
      <c r="F155" s="29">
        <v>2</v>
      </c>
    </row>
    <row r="156" spans="1:6" ht="15">
      <c r="A156" s="18"/>
      <c r="B156" s="30" t="s">
        <v>29</v>
      </c>
      <c r="C156" s="17"/>
      <c r="D156" s="53">
        <f>SUM(D155:D155)</f>
        <v>1372.8000000000002</v>
      </c>
      <c r="E156" s="31">
        <f>SUM(E155:E155)</f>
        <v>2.334693877551021</v>
      </c>
      <c r="F156" s="32"/>
    </row>
    <row r="157" spans="1:6" ht="10.5" customHeight="1">
      <c r="A157" s="23"/>
      <c r="B157" s="24"/>
      <c r="C157" s="33"/>
      <c r="D157" s="33"/>
      <c r="E157" s="33"/>
      <c r="F157" s="33"/>
    </row>
    <row r="158" spans="1:6" ht="29.25">
      <c r="A158" s="23"/>
      <c r="B158" s="24" t="s">
        <v>30</v>
      </c>
      <c r="C158" s="34">
        <f>D151+D156</f>
        <v>3668.0448637035365</v>
      </c>
      <c r="D158" s="34"/>
      <c r="E158" s="34"/>
      <c r="F158" s="33"/>
    </row>
    <row r="159" spans="1:6" ht="15">
      <c r="A159" s="23"/>
      <c r="B159" s="24" t="s">
        <v>31</v>
      </c>
      <c r="C159" s="35">
        <f>E151+E156</f>
        <v>6.238171536910777</v>
      </c>
      <c r="D159" s="33"/>
      <c r="E159" s="33"/>
      <c r="F159" s="33"/>
    </row>
    <row r="160" spans="1:6" ht="7.5" customHeight="1">
      <c r="A160" s="23"/>
      <c r="B160" s="24"/>
      <c r="C160" s="35"/>
      <c r="D160" s="33"/>
      <c r="E160" s="33"/>
      <c r="F160" s="33"/>
    </row>
    <row r="161" spans="1:6" ht="6.75" customHeight="1">
      <c r="A161" s="2"/>
      <c r="B161" s="2"/>
      <c r="C161" s="2"/>
      <c r="D161" s="2"/>
      <c r="E161" s="2"/>
      <c r="F161" s="2"/>
    </row>
    <row r="162" spans="1:6" ht="33" customHeight="1">
      <c r="A162" s="98" t="s">
        <v>90</v>
      </c>
      <c r="B162" s="98"/>
      <c r="C162" s="98"/>
      <c r="D162" s="98"/>
      <c r="E162" s="98"/>
      <c r="F162" s="98"/>
    </row>
    <row r="163" spans="1:6" ht="7.5" customHeight="1">
      <c r="A163" s="1"/>
      <c r="B163" s="1"/>
      <c r="C163" s="1"/>
      <c r="D163" s="2"/>
      <c r="E163" s="2"/>
      <c r="F163" s="2"/>
    </row>
    <row r="164" spans="1:6" ht="71.25">
      <c r="A164" s="8"/>
      <c r="B164" s="9" t="s">
        <v>1</v>
      </c>
      <c r="C164" s="9" t="s">
        <v>2</v>
      </c>
      <c r="D164" s="9" t="s">
        <v>3</v>
      </c>
      <c r="E164" s="9" t="s">
        <v>4</v>
      </c>
      <c r="F164" s="2"/>
    </row>
    <row r="165" spans="1:5" ht="15">
      <c r="A165" s="104" t="s">
        <v>72</v>
      </c>
      <c r="B165" s="104"/>
      <c r="C165" s="104"/>
      <c r="D165" s="10">
        <f>D166</f>
        <v>6.468</v>
      </c>
      <c r="E165" s="10">
        <v>0.011000000000000001</v>
      </c>
    </row>
    <row r="166" spans="1:5" ht="30">
      <c r="A166" s="11">
        <v>1</v>
      </c>
      <c r="B166" s="36" t="s">
        <v>32</v>
      </c>
      <c r="C166" s="36" t="s">
        <v>33</v>
      </c>
      <c r="D166" s="13">
        <f>E166*$D$134*12</f>
        <v>6.468</v>
      </c>
      <c r="E166" s="37">
        <v>0.011000000000000001</v>
      </c>
    </row>
    <row r="167" spans="1:5" ht="30" customHeight="1">
      <c r="A167" s="104" t="s">
        <v>73</v>
      </c>
      <c r="B167" s="104"/>
      <c r="C167" s="104"/>
      <c r="D167" s="10">
        <f>D168+D169</f>
        <v>51.744</v>
      </c>
      <c r="E167" s="10">
        <v>0.08800000000000001</v>
      </c>
    </row>
    <row r="168" spans="1:5" ht="43.5" customHeight="1">
      <c r="A168" s="11">
        <v>2</v>
      </c>
      <c r="B168" s="36" t="s">
        <v>59</v>
      </c>
      <c r="C168" s="36" t="s">
        <v>60</v>
      </c>
      <c r="D168" s="13">
        <f>E168*$D$134*12</f>
        <v>12.936</v>
      </c>
      <c r="E168" s="37">
        <v>0.022000000000000002</v>
      </c>
    </row>
    <row r="169" spans="1:5" ht="15">
      <c r="A169" s="11">
        <v>3</v>
      </c>
      <c r="B169" s="49" t="s">
        <v>38</v>
      </c>
      <c r="C169" s="8" t="s">
        <v>33</v>
      </c>
      <c r="D169" s="13">
        <f>E169*$D$134*12</f>
        <v>38.808</v>
      </c>
      <c r="E169" s="47">
        <v>0.066</v>
      </c>
    </row>
    <row r="170" spans="1:5" ht="15">
      <c r="A170" s="9"/>
      <c r="B170" s="21" t="s">
        <v>22</v>
      </c>
      <c r="C170" s="21"/>
      <c r="D170" s="22">
        <f>D165+D167</f>
        <v>58.212</v>
      </c>
      <c r="E170" s="10">
        <v>0.099</v>
      </c>
    </row>
    <row r="171" spans="1:6" ht="9" customHeight="1">
      <c r="A171" s="2"/>
      <c r="B171" s="2"/>
      <c r="C171" s="2"/>
      <c r="D171" s="2"/>
      <c r="E171" s="2"/>
      <c r="F171" s="2"/>
    </row>
    <row r="172" spans="1:6" ht="4.5" customHeight="1">
      <c r="A172" s="38"/>
      <c r="B172" s="38"/>
      <c r="C172" s="38"/>
      <c r="D172" s="38"/>
      <c r="E172" s="38"/>
      <c r="F172" s="39"/>
    </row>
    <row r="173" spans="1:6" ht="105">
      <c r="A173" s="18" t="s">
        <v>23</v>
      </c>
      <c r="B173" s="18" t="s">
        <v>24</v>
      </c>
      <c r="C173" s="18" t="s">
        <v>25</v>
      </c>
      <c r="D173" s="18" t="s">
        <v>26</v>
      </c>
      <c r="E173" s="18" t="s">
        <v>84</v>
      </c>
      <c r="F173" s="18" t="s">
        <v>27</v>
      </c>
    </row>
    <row r="174" spans="1:6" ht="15">
      <c r="A174" s="18">
        <v>1</v>
      </c>
      <c r="B174" s="8" t="s">
        <v>28</v>
      </c>
      <c r="C174" s="18" t="s">
        <v>146</v>
      </c>
      <c r="D174" s="18">
        <f>E174*12*D134</f>
        <v>1372.8000000000002</v>
      </c>
      <c r="E174" s="28">
        <v>2.334693877551021</v>
      </c>
      <c r="F174" s="29">
        <v>2</v>
      </c>
    </row>
    <row r="175" spans="1:6" ht="15">
      <c r="A175" s="40"/>
      <c r="B175" s="40" t="s">
        <v>29</v>
      </c>
      <c r="C175" s="40"/>
      <c r="D175" s="41">
        <f>SUM(D174:D174)</f>
        <v>1372.8000000000002</v>
      </c>
      <c r="E175" s="42">
        <f>SUM(E174:E174)</f>
        <v>2.334693877551021</v>
      </c>
      <c r="F175" s="40"/>
    </row>
    <row r="178" spans="1:6" ht="33.75" customHeight="1">
      <c r="A178" s="2"/>
      <c r="B178" s="1" t="s">
        <v>147</v>
      </c>
      <c r="C178" s="4"/>
      <c r="D178" s="57">
        <v>73.3</v>
      </c>
      <c r="E178" s="6" t="s">
        <v>0</v>
      </c>
      <c r="F178" s="2"/>
    </row>
    <row r="179" spans="1:6" ht="15">
      <c r="A179" s="2"/>
      <c r="B179" s="7"/>
      <c r="C179" s="2"/>
      <c r="D179" s="2"/>
      <c r="E179" s="2"/>
      <c r="F179" s="2"/>
    </row>
    <row r="180" spans="1:6" ht="30.75" customHeight="1">
      <c r="A180" s="98" t="s">
        <v>67</v>
      </c>
      <c r="B180" s="98"/>
      <c r="C180" s="98"/>
      <c r="D180" s="98"/>
      <c r="E180" s="98"/>
      <c r="F180" s="2"/>
    </row>
    <row r="181" spans="1:6" ht="15">
      <c r="A181" s="1"/>
      <c r="B181" s="1"/>
      <c r="C181" s="1"/>
      <c r="D181" s="1"/>
      <c r="E181" s="1"/>
      <c r="F181" s="2"/>
    </row>
    <row r="182" spans="1:6" ht="71.25">
      <c r="A182" s="8"/>
      <c r="B182" s="9" t="s">
        <v>1</v>
      </c>
      <c r="C182" s="9" t="s">
        <v>2</v>
      </c>
      <c r="D182" s="9" t="s">
        <v>3</v>
      </c>
      <c r="E182" s="9" t="s">
        <v>4</v>
      </c>
      <c r="F182" s="2"/>
    </row>
    <row r="183" spans="1:6" ht="15">
      <c r="A183" s="99" t="s">
        <v>34</v>
      </c>
      <c r="B183" s="100"/>
      <c r="C183" s="101"/>
      <c r="D183" s="10">
        <f>SUM(D184:D185)</f>
        <v>888.1702093879343</v>
      </c>
      <c r="E183" s="10">
        <v>1.0097433030785974</v>
      </c>
      <c r="F183" s="51"/>
    </row>
    <row r="184" spans="1:6" ht="15.75" customHeight="1">
      <c r="A184" s="11">
        <v>1</v>
      </c>
      <c r="B184" s="8" t="s">
        <v>5</v>
      </c>
      <c r="C184" s="12" t="s">
        <v>6</v>
      </c>
      <c r="D184" s="13">
        <f>E184*$D$178*12</f>
        <v>812.5985447282108</v>
      </c>
      <c r="E184" s="14">
        <v>0.9238273587178384</v>
      </c>
      <c r="F184" s="51"/>
    </row>
    <row r="185" spans="1:6" ht="30">
      <c r="A185" s="11">
        <v>2</v>
      </c>
      <c r="B185" s="15" t="s">
        <v>7</v>
      </c>
      <c r="C185" s="15" t="s">
        <v>8</v>
      </c>
      <c r="D185" s="13">
        <f>E185*$D$178*12</f>
        <v>75.57166465972357</v>
      </c>
      <c r="E185" s="13">
        <v>0.08591594436075894</v>
      </c>
      <c r="F185" s="51"/>
    </row>
    <row r="186" spans="1:6" ht="30.75" customHeight="1">
      <c r="A186" s="99" t="s">
        <v>68</v>
      </c>
      <c r="B186" s="102"/>
      <c r="C186" s="103"/>
      <c r="D186" s="16">
        <f>SUM(D187:D188)</f>
        <v>76.05428387149391</v>
      </c>
      <c r="E186" s="16">
        <v>0.08646462468337189</v>
      </c>
      <c r="F186" s="51"/>
    </row>
    <row r="187" spans="1:7" ht="30" customHeight="1">
      <c r="A187" s="11">
        <v>3</v>
      </c>
      <c r="B187" s="15" t="s">
        <v>9</v>
      </c>
      <c r="C187" s="15" t="s">
        <v>10</v>
      </c>
      <c r="D187" s="13">
        <f>E187*$D$178*12</f>
        <v>47.19022995124925</v>
      </c>
      <c r="E187" s="47">
        <v>0.053649647511652174</v>
      </c>
      <c r="F187" s="51"/>
      <c r="G187" s="95"/>
    </row>
    <row r="188" spans="1:6" ht="60">
      <c r="A188" s="11">
        <v>4</v>
      </c>
      <c r="B188" s="15" t="s">
        <v>35</v>
      </c>
      <c r="C188" s="15" t="s">
        <v>10</v>
      </c>
      <c r="D188" s="13">
        <f>E188*$D$178*12</f>
        <v>28.864053920244658</v>
      </c>
      <c r="E188" s="13">
        <v>0.03281497717171971</v>
      </c>
      <c r="F188" s="51"/>
    </row>
    <row r="189" spans="1:6" ht="15">
      <c r="A189" s="105" t="s">
        <v>13</v>
      </c>
      <c r="B189" s="106"/>
      <c r="C189" s="106"/>
      <c r="D189" s="19">
        <f>SUM(D190:D191)</f>
        <v>1467.287762184089</v>
      </c>
      <c r="E189" s="19">
        <v>1.668130698253853</v>
      </c>
      <c r="F189" s="51"/>
    </row>
    <row r="190" spans="1:6" ht="75.75" customHeight="1">
      <c r="A190" s="11">
        <v>5</v>
      </c>
      <c r="B190" s="15" t="s">
        <v>64</v>
      </c>
      <c r="C190" s="15" t="s">
        <v>10</v>
      </c>
      <c r="D190" s="13">
        <f>E190*$D$178*12</f>
        <v>154.61237350529632</v>
      </c>
      <c r="E190" s="13">
        <v>0.1757757770637748</v>
      </c>
      <c r="F190" s="51"/>
    </row>
    <row r="191" spans="1:6" ht="90">
      <c r="A191" s="11">
        <v>6</v>
      </c>
      <c r="B191" s="15" t="s">
        <v>15</v>
      </c>
      <c r="C191" s="15" t="s">
        <v>65</v>
      </c>
      <c r="D191" s="13">
        <f>E191*$D$178*12</f>
        <v>1312.6753886787926</v>
      </c>
      <c r="E191" s="14">
        <v>1.4923549211900782</v>
      </c>
      <c r="F191" s="51"/>
    </row>
    <row r="192" spans="1:6" ht="15">
      <c r="A192" s="105" t="s">
        <v>17</v>
      </c>
      <c r="B192" s="105"/>
      <c r="C192" s="105"/>
      <c r="D192" s="20">
        <f>SUM(D193)</f>
        <v>160.77600000000035</v>
      </c>
      <c r="E192" s="20">
        <v>0.1827830832196457</v>
      </c>
      <c r="F192" s="51"/>
    </row>
    <row r="193" spans="1:6" ht="15">
      <c r="A193" s="11">
        <v>7</v>
      </c>
      <c r="B193" s="15" t="s">
        <v>18</v>
      </c>
      <c r="C193" s="15" t="s">
        <v>19</v>
      </c>
      <c r="D193" s="13">
        <f>E193*$D$178*12</f>
        <v>160.77600000000035</v>
      </c>
      <c r="E193" s="43">
        <v>0.1827830832196457</v>
      </c>
      <c r="F193" s="51"/>
    </row>
    <row r="194" spans="1:6" ht="15">
      <c r="A194" s="105" t="s">
        <v>20</v>
      </c>
      <c r="B194" s="105"/>
      <c r="C194" s="105"/>
      <c r="D194" s="20">
        <f>SUM(D195:D195)</f>
        <v>30.040806277098802</v>
      </c>
      <c r="E194" s="20">
        <v>0.03415280386209505</v>
      </c>
      <c r="F194" s="51"/>
    </row>
    <row r="195" spans="1:6" ht="45">
      <c r="A195" s="11">
        <v>8</v>
      </c>
      <c r="B195" s="15" t="s">
        <v>58</v>
      </c>
      <c r="C195" s="15" t="s">
        <v>21</v>
      </c>
      <c r="D195" s="13">
        <f>E195*$D$178*12</f>
        <v>30.040806277098802</v>
      </c>
      <c r="E195" s="13">
        <v>0.03415280386209505</v>
      </c>
      <c r="F195" s="51"/>
    </row>
    <row r="196" spans="1:6" ht="15">
      <c r="A196" s="9"/>
      <c r="B196" s="21" t="s">
        <v>22</v>
      </c>
      <c r="C196" s="21"/>
      <c r="D196" s="94">
        <f>D183+D186+D189+D192+D194</f>
        <v>2622.329061720616</v>
      </c>
      <c r="E196" s="10">
        <v>2.9812745130975635</v>
      </c>
      <c r="F196" s="51"/>
    </row>
    <row r="197" spans="1:6" ht="15">
      <c r="A197" s="23"/>
      <c r="B197" s="24"/>
      <c r="C197" s="25"/>
      <c r="D197" s="26"/>
      <c r="E197" s="27"/>
      <c r="F197" s="2"/>
    </row>
    <row r="198" spans="1:6" ht="6.75" customHeight="1">
      <c r="A198" s="38"/>
      <c r="B198" s="38"/>
      <c r="C198" s="38"/>
      <c r="D198" s="38"/>
      <c r="E198" s="38"/>
      <c r="F198" s="39"/>
    </row>
    <row r="199" spans="1:6" ht="105">
      <c r="A199" s="18" t="s">
        <v>23</v>
      </c>
      <c r="B199" s="18" t="s">
        <v>24</v>
      </c>
      <c r="C199" s="18" t="s">
        <v>25</v>
      </c>
      <c r="D199" s="18" t="s">
        <v>26</v>
      </c>
      <c r="E199" s="18" t="s">
        <v>63</v>
      </c>
      <c r="F199" s="18" t="s">
        <v>27</v>
      </c>
    </row>
    <row r="200" spans="1:6" ht="15">
      <c r="A200" s="18">
        <v>1</v>
      </c>
      <c r="B200" s="8" t="s">
        <v>28</v>
      </c>
      <c r="C200" s="18" t="s">
        <v>148</v>
      </c>
      <c r="D200" s="18">
        <f>E200*12*D178</f>
        <v>2002</v>
      </c>
      <c r="E200" s="28">
        <v>2.2760345611641655</v>
      </c>
      <c r="F200" s="29">
        <v>2</v>
      </c>
    </row>
    <row r="201" spans="1:6" ht="15">
      <c r="A201" s="18"/>
      <c r="B201" s="30" t="s">
        <v>29</v>
      </c>
      <c r="C201" s="17"/>
      <c r="D201" s="53">
        <f>SUM(D200:D200)</f>
        <v>2002</v>
      </c>
      <c r="E201" s="31">
        <f>SUM(E200:E200)</f>
        <v>2.2760345611641655</v>
      </c>
      <c r="F201" s="32"/>
    </row>
    <row r="202" spans="1:6" ht="7.5" customHeight="1">
      <c r="A202" s="23"/>
      <c r="B202" s="24"/>
      <c r="C202" s="33"/>
      <c r="D202" s="33"/>
      <c r="E202" s="33"/>
      <c r="F202" s="33"/>
    </row>
    <row r="203" spans="1:6" ht="29.25">
      <c r="A203" s="23"/>
      <c r="B203" s="24" t="s">
        <v>30</v>
      </c>
      <c r="C203" s="34">
        <f>D196+D201</f>
        <v>4624.329061720617</v>
      </c>
      <c r="D203" s="34"/>
      <c r="E203" s="34"/>
      <c r="F203" s="33"/>
    </row>
    <row r="204" spans="1:6" ht="15">
      <c r="A204" s="23"/>
      <c r="B204" s="24" t="s">
        <v>31</v>
      </c>
      <c r="C204" s="35">
        <f>E196+E201</f>
        <v>5.2573090742617286</v>
      </c>
      <c r="D204" s="33"/>
      <c r="E204" s="33"/>
      <c r="F204" s="33"/>
    </row>
    <row r="205" spans="1:6" ht="6.75" customHeight="1">
      <c r="A205" s="23"/>
      <c r="B205" s="24"/>
      <c r="C205" s="35"/>
      <c r="D205" s="33"/>
      <c r="E205" s="33"/>
      <c r="F205" s="33"/>
    </row>
    <row r="206" spans="1:6" ht="15">
      <c r="A206" s="2"/>
      <c r="B206" s="2"/>
      <c r="C206" s="2"/>
      <c r="D206" s="2"/>
      <c r="E206" s="2"/>
      <c r="F206" s="2"/>
    </row>
    <row r="207" spans="1:6" ht="33" customHeight="1">
      <c r="A207" s="98" t="s">
        <v>71</v>
      </c>
      <c r="B207" s="98"/>
      <c r="C207" s="98"/>
      <c r="D207" s="98"/>
      <c r="E207" s="98"/>
      <c r="F207" s="98"/>
    </row>
    <row r="208" spans="1:6" ht="15">
      <c r="A208" s="1"/>
      <c r="B208" s="1"/>
      <c r="C208" s="1"/>
      <c r="D208" s="2"/>
      <c r="E208" s="2"/>
      <c r="F208" s="2"/>
    </row>
    <row r="209" spans="1:6" ht="71.25">
      <c r="A209" s="8"/>
      <c r="B209" s="9" t="s">
        <v>1</v>
      </c>
      <c r="C209" s="9" t="s">
        <v>2</v>
      </c>
      <c r="D209" s="9" t="s">
        <v>3</v>
      </c>
      <c r="E209" s="9" t="s">
        <v>4</v>
      </c>
      <c r="F209" s="2"/>
    </row>
    <row r="210" spans="1:5" ht="15">
      <c r="A210" s="104" t="s">
        <v>72</v>
      </c>
      <c r="B210" s="104"/>
      <c r="C210" s="104"/>
      <c r="D210" s="10">
        <f>D211</f>
        <v>9.6756</v>
      </c>
      <c r="E210" s="10">
        <v>0.011000000000000001</v>
      </c>
    </row>
    <row r="211" spans="1:5" ht="30">
      <c r="A211" s="11">
        <v>1</v>
      </c>
      <c r="B211" s="36" t="s">
        <v>32</v>
      </c>
      <c r="C211" s="36" t="s">
        <v>33</v>
      </c>
      <c r="D211" s="13">
        <f>E211*$D$178*12</f>
        <v>9.6756</v>
      </c>
      <c r="E211" s="37">
        <v>0.011000000000000001</v>
      </c>
    </row>
    <row r="212" spans="1:5" ht="30" customHeight="1">
      <c r="A212" s="104" t="s">
        <v>73</v>
      </c>
      <c r="B212" s="104"/>
      <c r="C212" s="104"/>
      <c r="D212" s="10">
        <f>D213+D214</f>
        <v>77.4048</v>
      </c>
      <c r="E212" s="10">
        <v>0.08800000000000001</v>
      </c>
    </row>
    <row r="213" spans="1:5" ht="44.25" customHeight="1">
      <c r="A213" s="11">
        <v>2</v>
      </c>
      <c r="B213" s="36" t="s">
        <v>59</v>
      </c>
      <c r="C213" s="36" t="s">
        <v>60</v>
      </c>
      <c r="D213" s="13">
        <f>E213*$D$178*12</f>
        <v>19.3512</v>
      </c>
      <c r="E213" s="37">
        <v>0.022000000000000002</v>
      </c>
    </row>
    <row r="214" spans="1:5" ht="15">
      <c r="A214" s="11">
        <v>3</v>
      </c>
      <c r="B214" s="49" t="s">
        <v>38</v>
      </c>
      <c r="C214" s="8" t="s">
        <v>33</v>
      </c>
      <c r="D214" s="13">
        <f>E214*$D$178*12</f>
        <v>58.053599999999996</v>
      </c>
      <c r="E214" s="47">
        <v>0.066</v>
      </c>
    </row>
    <row r="215" spans="1:5" ht="15">
      <c r="A215" s="9"/>
      <c r="B215" s="21" t="s">
        <v>22</v>
      </c>
      <c r="C215" s="21"/>
      <c r="D215" s="22">
        <f>D210+D212</f>
        <v>87.0804</v>
      </c>
      <c r="E215" s="10">
        <v>0.099</v>
      </c>
    </row>
    <row r="216" spans="1:6" ht="9" customHeight="1">
      <c r="A216" s="2"/>
      <c r="B216" s="2"/>
      <c r="C216" s="2"/>
      <c r="D216" s="2"/>
      <c r="E216" s="2"/>
      <c r="F216" s="2"/>
    </row>
    <row r="217" spans="1:6" ht="9.75" customHeight="1">
      <c r="A217" s="24"/>
      <c r="B217" s="24"/>
      <c r="C217" s="24"/>
      <c r="D217" s="24"/>
      <c r="E217" s="24"/>
      <c r="F217" s="23"/>
    </row>
    <row r="218" spans="1:6" ht="105">
      <c r="A218" s="18" t="s">
        <v>23</v>
      </c>
      <c r="B218" s="18" t="s">
        <v>24</v>
      </c>
      <c r="C218" s="18" t="s">
        <v>25</v>
      </c>
      <c r="D218" s="18" t="s">
        <v>26</v>
      </c>
      <c r="E218" s="18" t="s">
        <v>84</v>
      </c>
      <c r="F218" s="18" t="s">
        <v>27</v>
      </c>
    </row>
    <row r="219" spans="1:6" ht="15">
      <c r="A219" s="18">
        <v>1</v>
      </c>
      <c r="B219" s="8" t="s">
        <v>28</v>
      </c>
      <c r="C219" s="18" t="s">
        <v>148</v>
      </c>
      <c r="D219" s="18">
        <f>E219*D178*12</f>
        <v>2001.9999999999998</v>
      </c>
      <c r="E219" s="28">
        <v>2.2760345611641655</v>
      </c>
      <c r="F219" s="29">
        <v>2</v>
      </c>
    </row>
    <row r="220" spans="1:6" ht="15">
      <c r="A220" s="40"/>
      <c r="B220" s="40" t="s">
        <v>29</v>
      </c>
      <c r="C220" s="40"/>
      <c r="D220" s="41">
        <f>SUM(D219:D219)</f>
        <v>2001.9999999999998</v>
      </c>
      <c r="E220" s="42">
        <f>SUM(E219:E219)</f>
        <v>2.2760345611641655</v>
      </c>
      <c r="F220" s="40"/>
    </row>
    <row r="223" spans="1:6" ht="15">
      <c r="A223" s="2"/>
      <c r="B223" s="1" t="s">
        <v>149</v>
      </c>
      <c r="C223" s="4"/>
      <c r="D223" s="57">
        <v>80.5</v>
      </c>
      <c r="E223" s="6" t="s">
        <v>0</v>
      </c>
      <c r="F223" s="2"/>
    </row>
    <row r="224" spans="1:6" ht="15">
      <c r="A224" s="2"/>
      <c r="B224" s="7"/>
      <c r="C224" s="2"/>
      <c r="D224" s="2"/>
      <c r="E224" s="2"/>
      <c r="F224" s="2"/>
    </row>
    <row r="225" spans="1:6" ht="30.75" customHeight="1">
      <c r="A225" s="98" t="s">
        <v>67</v>
      </c>
      <c r="B225" s="98"/>
      <c r="C225" s="98"/>
      <c r="D225" s="98"/>
      <c r="E225" s="98"/>
      <c r="F225" s="2"/>
    </row>
    <row r="226" spans="1:6" ht="7.5" customHeight="1">
      <c r="A226" s="1"/>
      <c r="B226" s="1"/>
      <c r="C226" s="1"/>
      <c r="D226" s="1"/>
      <c r="E226" s="1"/>
      <c r="F226" s="2"/>
    </row>
    <row r="227" spans="1:6" ht="71.25">
      <c r="A227" s="8"/>
      <c r="B227" s="9" t="s">
        <v>1</v>
      </c>
      <c r="C227" s="9" t="s">
        <v>2</v>
      </c>
      <c r="D227" s="9" t="s">
        <v>3</v>
      </c>
      <c r="E227" s="9" t="s">
        <v>4</v>
      </c>
      <c r="F227" s="2"/>
    </row>
    <row r="228" spans="1:6" ht="15">
      <c r="A228" s="99" t="s">
        <v>34</v>
      </c>
      <c r="B228" s="100"/>
      <c r="C228" s="101"/>
      <c r="D228" s="10">
        <f>SUM(D229:D230)</f>
        <v>740.1418411566118</v>
      </c>
      <c r="E228" s="10">
        <v>0.7661923821497016</v>
      </c>
      <c r="F228" s="51"/>
    </row>
    <row r="229" spans="1:6" ht="15.75" customHeight="1">
      <c r="A229" s="11">
        <v>1</v>
      </c>
      <c r="B229" s="8" t="s">
        <v>5</v>
      </c>
      <c r="C229" s="12" t="s">
        <v>6</v>
      </c>
      <c r="D229" s="13">
        <f>E229*$D$223*12</f>
        <v>677.1654539401756</v>
      </c>
      <c r="E229" s="14">
        <v>0.7009994347206786</v>
      </c>
      <c r="F229" s="51"/>
    </row>
    <row r="230" spans="1:6" ht="30">
      <c r="A230" s="11">
        <v>2</v>
      </c>
      <c r="B230" s="15" t="s">
        <v>7</v>
      </c>
      <c r="C230" s="15" t="s">
        <v>8</v>
      </c>
      <c r="D230" s="13">
        <f>E230*$D$223*12</f>
        <v>62.97638721643627</v>
      </c>
      <c r="E230" s="13">
        <v>0.06519294742902305</v>
      </c>
      <c r="F230" s="51"/>
    </row>
    <row r="231" spans="1:6" ht="29.25" customHeight="1">
      <c r="A231" s="99" t="s">
        <v>68</v>
      </c>
      <c r="B231" s="102"/>
      <c r="C231" s="103"/>
      <c r="D231" s="16">
        <f>SUM(D232:D233)</f>
        <v>76.05428387149381</v>
      </c>
      <c r="E231" s="16">
        <v>0.07873114272411368</v>
      </c>
      <c r="F231" s="51"/>
    </row>
    <row r="232" spans="1:7" ht="15.75" customHeight="1">
      <c r="A232" s="11">
        <v>3</v>
      </c>
      <c r="B232" s="15" t="s">
        <v>9</v>
      </c>
      <c r="C232" s="15" t="s">
        <v>10</v>
      </c>
      <c r="D232" s="13">
        <f>E232*$D$223*12</f>
        <v>47.19022995124919</v>
      </c>
      <c r="E232" s="47">
        <v>0.048851169721790044</v>
      </c>
      <c r="F232" s="51"/>
      <c r="G232" s="95"/>
    </row>
    <row r="233" spans="1:6" ht="60">
      <c r="A233" s="11">
        <v>4</v>
      </c>
      <c r="B233" s="15" t="s">
        <v>35</v>
      </c>
      <c r="C233" s="15" t="s">
        <v>10</v>
      </c>
      <c r="D233" s="13">
        <f>E233*$D$223*12</f>
        <v>28.864053920244622</v>
      </c>
      <c r="E233" s="13">
        <v>0.029879973002323625</v>
      </c>
      <c r="F233" s="51"/>
    </row>
    <row r="234" spans="1:6" ht="15">
      <c r="A234" s="105" t="s">
        <v>13</v>
      </c>
      <c r="B234" s="106"/>
      <c r="C234" s="106"/>
      <c r="D234" s="19">
        <f>SUM(D235:D236)</f>
        <v>1559.1831453996267</v>
      </c>
      <c r="E234" s="19">
        <v>1.614061227121767</v>
      </c>
      <c r="F234" s="51"/>
    </row>
    <row r="235" spans="1:6" ht="77.25" customHeight="1">
      <c r="A235" s="11">
        <v>5</v>
      </c>
      <c r="B235" s="15" t="s">
        <v>64</v>
      </c>
      <c r="C235" s="15" t="s">
        <v>10</v>
      </c>
      <c r="D235" s="13">
        <f>E235*$D$223*12</f>
        <v>154.61237350529612</v>
      </c>
      <c r="E235" s="13">
        <v>0.16005421687918853</v>
      </c>
      <c r="F235" s="51"/>
    </row>
    <row r="236" spans="1:6" ht="90">
      <c r="A236" s="11">
        <v>6</v>
      </c>
      <c r="B236" s="15" t="s">
        <v>15</v>
      </c>
      <c r="C236" s="15" t="s">
        <v>65</v>
      </c>
      <c r="D236" s="13">
        <f>E236*$D$223*12</f>
        <v>1404.5707718943306</v>
      </c>
      <c r="E236" s="14">
        <v>1.4540070102425784</v>
      </c>
      <c r="F236" s="51"/>
    </row>
    <row r="237" spans="1:6" ht="15">
      <c r="A237" s="105" t="s">
        <v>17</v>
      </c>
      <c r="B237" s="105"/>
      <c r="C237" s="105"/>
      <c r="D237" s="20">
        <f>SUM(D238)</f>
        <v>160.77600000000007</v>
      </c>
      <c r="E237" s="20">
        <v>0.16643478260869574</v>
      </c>
      <c r="F237" s="51"/>
    </row>
    <row r="238" spans="1:6" ht="15">
      <c r="A238" s="11">
        <v>7</v>
      </c>
      <c r="B238" s="15" t="s">
        <v>18</v>
      </c>
      <c r="C238" s="15" t="s">
        <v>19</v>
      </c>
      <c r="D238" s="13">
        <f>E238*$D$223*12</f>
        <v>160.77600000000007</v>
      </c>
      <c r="E238" s="43">
        <v>0.16643478260869574</v>
      </c>
      <c r="F238" s="51"/>
    </row>
    <row r="239" spans="1:6" ht="15">
      <c r="A239" s="105" t="s">
        <v>20</v>
      </c>
      <c r="B239" s="105"/>
      <c r="C239" s="105"/>
      <c r="D239" s="20">
        <f>SUM(D240:D240)</f>
        <v>28.717627441045053</v>
      </c>
      <c r="E239" s="20">
        <v>0.029728392796112894</v>
      </c>
      <c r="F239" s="51"/>
    </row>
    <row r="240" spans="1:6" ht="45">
      <c r="A240" s="11">
        <v>8</v>
      </c>
      <c r="B240" s="15" t="s">
        <v>58</v>
      </c>
      <c r="C240" s="15" t="s">
        <v>21</v>
      </c>
      <c r="D240" s="13">
        <f>E240*$D$223*12</f>
        <v>28.717627441045053</v>
      </c>
      <c r="E240" s="13">
        <v>0.029728392796112894</v>
      </c>
      <c r="F240" s="51"/>
    </row>
    <row r="241" spans="1:6" ht="15">
      <c r="A241" s="9"/>
      <c r="B241" s="21" t="s">
        <v>22</v>
      </c>
      <c r="C241" s="21"/>
      <c r="D241" s="94">
        <f>D228+D231+D234+D237+D239</f>
        <v>2564.872897868777</v>
      </c>
      <c r="E241" s="10">
        <v>2.655147927400391</v>
      </c>
      <c r="F241" s="51"/>
    </row>
    <row r="242" spans="1:6" ht="15">
      <c r="A242" s="23"/>
      <c r="B242" s="24"/>
      <c r="C242" s="25"/>
      <c r="D242" s="26"/>
      <c r="E242" s="27"/>
      <c r="F242" s="2"/>
    </row>
    <row r="243" spans="1:6" ht="15">
      <c r="A243" s="24"/>
      <c r="B243" s="24"/>
      <c r="C243" s="24"/>
      <c r="D243" s="24"/>
      <c r="E243" s="24"/>
      <c r="F243" s="23"/>
    </row>
    <row r="244" spans="1:6" ht="105">
      <c r="A244" s="18" t="s">
        <v>23</v>
      </c>
      <c r="B244" s="18" t="s">
        <v>24</v>
      </c>
      <c r="C244" s="18" t="s">
        <v>25</v>
      </c>
      <c r="D244" s="18" t="s">
        <v>26</v>
      </c>
      <c r="E244" s="18" t="s">
        <v>63</v>
      </c>
      <c r="F244" s="18" t="s">
        <v>27</v>
      </c>
    </row>
    <row r="245" spans="1:6" ht="15">
      <c r="A245" s="18">
        <v>1</v>
      </c>
      <c r="B245" s="8" t="s">
        <v>28</v>
      </c>
      <c r="C245" s="18" t="s">
        <v>150</v>
      </c>
      <c r="D245" s="18">
        <f>E245*12*D223</f>
        <v>2230.8000000000006</v>
      </c>
      <c r="E245" s="28">
        <v>2.309316770186336</v>
      </c>
      <c r="F245" s="29">
        <v>2</v>
      </c>
    </row>
    <row r="246" spans="1:6" ht="15">
      <c r="A246" s="18"/>
      <c r="B246" s="30" t="s">
        <v>29</v>
      </c>
      <c r="C246" s="17"/>
      <c r="D246" s="53">
        <f>SUM(D245:D245)</f>
        <v>2230.8000000000006</v>
      </c>
      <c r="E246" s="31">
        <f>SUM(E245:E245)</f>
        <v>2.309316770186336</v>
      </c>
      <c r="F246" s="32"/>
    </row>
    <row r="247" spans="1:6" ht="6" customHeight="1">
      <c r="A247" s="23"/>
      <c r="B247" s="24"/>
      <c r="C247" s="33"/>
      <c r="D247" s="33"/>
      <c r="E247" s="33"/>
      <c r="F247" s="33"/>
    </row>
    <row r="248" spans="1:6" ht="29.25">
      <c r="A248" s="23"/>
      <c r="B248" s="24" t="s">
        <v>30</v>
      </c>
      <c r="C248" s="34">
        <f>D241+D246</f>
        <v>4795.672897868777</v>
      </c>
      <c r="D248" s="34"/>
      <c r="E248" s="34"/>
      <c r="F248" s="33"/>
    </row>
    <row r="249" spans="1:6" ht="15">
      <c r="A249" s="23"/>
      <c r="B249" s="24" t="s">
        <v>31</v>
      </c>
      <c r="C249" s="35">
        <f>E241+E246</f>
        <v>4.9644646975867275</v>
      </c>
      <c r="D249" s="33"/>
      <c r="E249" s="33"/>
      <c r="F249" s="33"/>
    </row>
    <row r="250" spans="1:6" ht="15">
      <c r="A250" s="23"/>
      <c r="B250" s="24"/>
      <c r="C250" s="35"/>
      <c r="D250" s="33"/>
      <c r="E250" s="33"/>
      <c r="F250" s="33"/>
    </row>
    <row r="251" spans="1:6" ht="6" customHeight="1">
      <c r="A251" s="2"/>
      <c r="B251" s="2"/>
      <c r="C251" s="2"/>
      <c r="D251" s="2"/>
      <c r="E251" s="2"/>
      <c r="F251" s="2"/>
    </row>
    <row r="252" spans="1:6" ht="33" customHeight="1">
      <c r="A252" s="98" t="s">
        <v>90</v>
      </c>
      <c r="B252" s="98"/>
      <c r="C252" s="98"/>
      <c r="D252" s="98"/>
      <c r="E252" s="98"/>
      <c r="F252" s="98"/>
    </row>
    <row r="253" spans="1:6" ht="6" customHeight="1">
      <c r="A253" s="1"/>
      <c r="B253" s="1"/>
      <c r="C253" s="1"/>
      <c r="D253" s="2"/>
      <c r="E253" s="2"/>
      <c r="F253" s="2"/>
    </row>
    <row r="254" spans="1:6" ht="71.25">
      <c r="A254" s="8"/>
      <c r="B254" s="9" t="s">
        <v>1</v>
      </c>
      <c r="C254" s="9" t="s">
        <v>2</v>
      </c>
      <c r="D254" s="9" t="s">
        <v>3</v>
      </c>
      <c r="E254" s="9" t="s">
        <v>4</v>
      </c>
      <c r="F254" s="2"/>
    </row>
    <row r="255" spans="1:5" ht="15">
      <c r="A255" s="104" t="s">
        <v>72</v>
      </c>
      <c r="B255" s="104"/>
      <c r="C255" s="104"/>
      <c r="D255" s="10">
        <f>D256</f>
        <v>10.626000000000001</v>
      </c>
      <c r="E255" s="10">
        <v>0.011000000000000001</v>
      </c>
    </row>
    <row r="256" spans="1:5" ht="30">
      <c r="A256" s="11">
        <v>1</v>
      </c>
      <c r="B256" s="36" t="s">
        <v>32</v>
      </c>
      <c r="C256" s="36" t="s">
        <v>33</v>
      </c>
      <c r="D256" s="13">
        <f>E256*$D$223*12</f>
        <v>10.626000000000001</v>
      </c>
      <c r="E256" s="37">
        <v>0.011000000000000001</v>
      </c>
    </row>
    <row r="257" spans="1:5" ht="30" customHeight="1">
      <c r="A257" s="104" t="s">
        <v>73</v>
      </c>
      <c r="B257" s="104"/>
      <c r="C257" s="104"/>
      <c r="D257" s="10">
        <f>D258+D259</f>
        <v>85.00800000000001</v>
      </c>
      <c r="E257" s="10">
        <v>0.08800000000000001</v>
      </c>
    </row>
    <row r="258" spans="1:5" ht="45.75" customHeight="1">
      <c r="A258" s="11">
        <v>2</v>
      </c>
      <c r="B258" s="36" t="s">
        <v>59</v>
      </c>
      <c r="C258" s="36" t="s">
        <v>60</v>
      </c>
      <c r="D258" s="13">
        <f>E258*$D$223*12</f>
        <v>21.252000000000002</v>
      </c>
      <c r="E258" s="37">
        <v>0.022000000000000002</v>
      </c>
    </row>
    <row r="259" spans="1:5" ht="15">
      <c r="A259" s="11">
        <v>3</v>
      </c>
      <c r="B259" s="49" t="s">
        <v>38</v>
      </c>
      <c r="C259" s="8" t="s">
        <v>33</v>
      </c>
      <c r="D259" s="13">
        <f>E259*$D$223*12</f>
        <v>63.75600000000001</v>
      </c>
      <c r="E259" s="47">
        <v>0.066</v>
      </c>
    </row>
    <row r="260" spans="1:5" ht="15">
      <c r="A260" s="9"/>
      <c r="B260" s="21" t="s">
        <v>22</v>
      </c>
      <c r="C260" s="21"/>
      <c r="D260" s="22">
        <f>D255+D257</f>
        <v>95.63400000000001</v>
      </c>
      <c r="E260" s="10">
        <v>0.099</v>
      </c>
    </row>
    <row r="261" spans="1:6" ht="7.5" customHeight="1">
      <c r="A261" s="2"/>
      <c r="B261" s="2"/>
      <c r="C261" s="2"/>
      <c r="D261" s="2"/>
      <c r="E261" s="2"/>
      <c r="F261" s="2"/>
    </row>
    <row r="262" spans="1:6" ht="6.75" customHeight="1">
      <c r="A262" s="38"/>
      <c r="B262" s="38"/>
      <c r="C262" s="38"/>
      <c r="D262" s="38"/>
      <c r="E262" s="38"/>
      <c r="F262" s="39"/>
    </row>
    <row r="263" spans="1:6" ht="105">
      <c r="A263" s="18" t="s">
        <v>23</v>
      </c>
      <c r="B263" s="18" t="s">
        <v>24</v>
      </c>
      <c r="C263" s="18" t="s">
        <v>25</v>
      </c>
      <c r="D263" s="18" t="s">
        <v>26</v>
      </c>
      <c r="E263" s="18" t="s">
        <v>84</v>
      </c>
      <c r="F263" s="18" t="s">
        <v>27</v>
      </c>
    </row>
    <row r="264" spans="1:6" ht="15">
      <c r="A264" s="18">
        <v>1</v>
      </c>
      <c r="B264" s="8" t="s">
        <v>28</v>
      </c>
      <c r="C264" s="18" t="s">
        <v>150</v>
      </c>
      <c r="D264" s="18">
        <f>E264*12*D223</f>
        <v>2230.8000000000006</v>
      </c>
      <c r="E264" s="28">
        <v>2.309316770186336</v>
      </c>
      <c r="F264" s="29">
        <v>2</v>
      </c>
    </row>
    <row r="265" spans="1:6" ht="15">
      <c r="A265" s="40"/>
      <c r="B265" s="40" t="s">
        <v>29</v>
      </c>
      <c r="C265" s="40"/>
      <c r="D265" s="41">
        <f>SUM(D264:D264)</f>
        <v>2230.8000000000006</v>
      </c>
      <c r="E265" s="42">
        <f>SUM(E264:E264)</f>
        <v>2.309316770186336</v>
      </c>
      <c r="F265" s="40"/>
    </row>
    <row r="266" ht="6" customHeight="1"/>
    <row r="268" spans="1:6" ht="33.75" customHeight="1">
      <c r="A268" s="2"/>
      <c r="B268" s="1" t="s">
        <v>151</v>
      </c>
      <c r="C268" s="4"/>
      <c r="D268" s="57">
        <v>182.6</v>
      </c>
      <c r="E268" s="6" t="s">
        <v>0</v>
      </c>
      <c r="F268" s="2"/>
    </row>
    <row r="269" spans="1:6" ht="15">
      <c r="A269" s="2"/>
      <c r="B269" s="7"/>
      <c r="C269" s="2"/>
      <c r="D269" s="2"/>
      <c r="E269" s="2"/>
      <c r="F269" s="2"/>
    </row>
    <row r="270" spans="1:6" ht="30.75" customHeight="1">
      <c r="A270" s="98" t="s">
        <v>67</v>
      </c>
      <c r="B270" s="98"/>
      <c r="C270" s="98"/>
      <c r="D270" s="98"/>
      <c r="E270" s="98"/>
      <c r="F270" s="2"/>
    </row>
    <row r="271" spans="1:6" ht="11.25" customHeight="1">
      <c r="A271" s="1"/>
      <c r="B271" s="1"/>
      <c r="C271" s="1"/>
      <c r="D271" s="1"/>
      <c r="E271" s="1"/>
      <c r="F271" s="2"/>
    </row>
    <row r="272" spans="1:6" ht="71.25">
      <c r="A272" s="8"/>
      <c r="B272" s="9" t="s">
        <v>1</v>
      </c>
      <c r="C272" s="9" t="s">
        <v>2</v>
      </c>
      <c r="D272" s="9" t="s">
        <v>3</v>
      </c>
      <c r="E272" s="9" t="s">
        <v>4</v>
      </c>
      <c r="F272" s="2"/>
    </row>
    <row r="273" spans="1:6" ht="15">
      <c r="A273" s="99" t="s">
        <v>34</v>
      </c>
      <c r="B273" s="100"/>
      <c r="C273" s="101"/>
      <c r="D273" s="10">
        <f>SUM(D274:D275)</f>
        <v>2664.510628163801</v>
      </c>
      <c r="E273" s="10">
        <v>1.2160052154818368</v>
      </c>
      <c r="F273" s="51"/>
    </row>
    <row r="274" spans="1:6" ht="15.75" customHeight="1">
      <c r="A274" s="11">
        <v>1</v>
      </c>
      <c r="B274" s="8" t="s">
        <v>5</v>
      </c>
      <c r="C274" s="12" t="s">
        <v>6</v>
      </c>
      <c r="D274" s="13">
        <f>E274*$D$268*12</f>
        <v>2437.79563418463</v>
      </c>
      <c r="E274" s="14">
        <v>1.11253908095319</v>
      </c>
      <c r="F274" s="51"/>
    </row>
    <row r="275" spans="1:6" ht="30">
      <c r="A275" s="11">
        <v>2</v>
      </c>
      <c r="B275" s="15" t="s">
        <v>7</v>
      </c>
      <c r="C275" s="15" t="s">
        <v>8</v>
      </c>
      <c r="D275" s="13">
        <f>E275*$D$268*12</f>
        <v>226.71499397917083</v>
      </c>
      <c r="E275" s="13">
        <v>0.10346613452864678</v>
      </c>
      <c r="F275" s="51"/>
    </row>
    <row r="276" spans="1:6" ht="29.25" customHeight="1">
      <c r="A276" s="99" t="s">
        <v>68</v>
      </c>
      <c r="B276" s="102"/>
      <c r="C276" s="103"/>
      <c r="D276" s="16">
        <f>SUM(D277:D279)</f>
        <v>1101.929912909237</v>
      </c>
      <c r="E276" s="16">
        <v>0.5028887882937373</v>
      </c>
      <c r="F276" s="51"/>
    </row>
    <row r="277" spans="1:7" ht="30" customHeight="1">
      <c r="A277" s="11">
        <v>3</v>
      </c>
      <c r="B277" s="15" t="s">
        <v>9</v>
      </c>
      <c r="C277" s="15" t="s">
        <v>10</v>
      </c>
      <c r="D277" s="13">
        <f>E277*$D$268*12</f>
        <v>188.7609198049969</v>
      </c>
      <c r="E277" s="47">
        <v>0.08614499808552249</v>
      </c>
      <c r="F277" s="51"/>
      <c r="G277" s="95"/>
    </row>
    <row r="278" spans="1:6" ht="15">
      <c r="A278" s="11">
        <v>4</v>
      </c>
      <c r="B278" s="15" t="s">
        <v>152</v>
      </c>
      <c r="C278" s="15" t="s">
        <v>10</v>
      </c>
      <c r="D278" s="13">
        <f>E278*$D$268*12</f>
        <v>227.01273207394996</v>
      </c>
      <c r="E278" s="47">
        <v>0.10360201354232838</v>
      </c>
      <c r="F278" s="51"/>
    </row>
    <row r="279" spans="1:6" ht="60">
      <c r="A279" s="11">
        <v>5</v>
      </c>
      <c r="B279" s="15" t="s">
        <v>35</v>
      </c>
      <c r="C279" s="15" t="s">
        <v>10</v>
      </c>
      <c r="D279" s="13">
        <f>E279*$D$268*12</f>
        <v>686.1562610302901</v>
      </c>
      <c r="E279" s="13">
        <v>0.31314177666588633</v>
      </c>
      <c r="F279" s="51"/>
    </row>
    <row r="280" spans="1:6" ht="15">
      <c r="A280" s="105" t="s">
        <v>13</v>
      </c>
      <c r="B280" s="106"/>
      <c r="C280" s="106"/>
      <c r="D280" s="19">
        <f>SUM(D281:D282)</f>
        <v>3737.270438857251</v>
      </c>
      <c r="E280" s="19">
        <v>1.705581616857088</v>
      </c>
      <c r="F280" s="51"/>
    </row>
    <row r="281" spans="1:6" ht="75" customHeight="1">
      <c r="A281" s="11">
        <v>6</v>
      </c>
      <c r="B281" s="15" t="s">
        <v>64</v>
      </c>
      <c r="C281" s="15" t="s">
        <v>10</v>
      </c>
      <c r="D281" s="13">
        <f>E281*$D$268*12</f>
        <v>464.572747470851</v>
      </c>
      <c r="E281" s="13">
        <v>0.21201750067125366</v>
      </c>
      <c r="F281" s="51"/>
    </row>
    <row r="282" spans="1:6" ht="90">
      <c r="A282" s="11">
        <v>7</v>
      </c>
      <c r="B282" s="15" t="s">
        <v>15</v>
      </c>
      <c r="C282" s="15" t="s">
        <v>65</v>
      </c>
      <c r="D282" s="13">
        <f>E282*$D$268*12</f>
        <v>3272.6976913864</v>
      </c>
      <c r="E282" s="14">
        <v>1.4935641161858342</v>
      </c>
      <c r="F282" s="51"/>
    </row>
    <row r="283" spans="1:6" ht="15">
      <c r="A283" s="105" t="s">
        <v>17</v>
      </c>
      <c r="B283" s="105"/>
      <c r="C283" s="105"/>
      <c r="D283" s="20">
        <f>SUM(D284)</f>
        <v>482.32800000000077</v>
      </c>
      <c r="E283" s="20">
        <v>0.22012048192771122</v>
      </c>
      <c r="F283" s="51"/>
    </row>
    <row r="284" spans="1:6" ht="15">
      <c r="A284" s="11">
        <v>8</v>
      </c>
      <c r="B284" s="15" t="s">
        <v>18</v>
      </c>
      <c r="C284" s="15" t="s">
        <v>19</v>
      </c>
      <c r="D284" s="13">
        <f>E284*$D$268*12</f>
        <v>482.32800000000077</v>
      </c>
      <c r="E284" s="43">
        <v>0.22012048192771122</v>
      </c>
      <c r="F284" s="51"/>
    </row>
    <row r="285" spans="1:6" ht="15">
      <c r="A285" s="105" t="s">
        <v>20</v>
      </c>
      <c r="B285" s="105"/>
      <c r="C285" s="105"/>
      <c r="D285" s="20">
        <f>SUM(D286:D286)</f>
        <v>94.14515542948217</v>
      </c>
      <c r="E285" s="20">
        <v>0.042965112919624945</v>
      </c>
      <c r="F285" s="51"/>
    </row>
    <row r="286" spans="1:6" ht="45">
      <c r="A286" s="11">
        <v>9</v>
      </c>
      <c r="B286" s="15" t="s">
        <v>58</v>
      </c>
      <c r="C286" s="15" t="s">
        <v>21</v>
      </c>
      <c r="D286" s="13">
        <f>E286*$D$268*12</f>
        <v>94.14515542948217</v>
      </c>
      <c r="E286" s="13">
        <v>0.042965112919624945</v>
      </c>
      <c r="F286" s="51"/>
    </row>
    <row r="287" spans="1:6" ht="15">
      <c r="A287" s="9"/>
      <c r="B287" s="21" t="s">
        <v>22</v>
      </c>
      <c r="C287" s="21"/>
      <c r="D287" s="94">
        <f>D273+D276+D280+D283+D285</f>
        <v>8080.184135359771</v>
      </c>
      <c r="E287" s="10">
        <v>3.6875612154799984</v>
      </c>
      <c r="F287" s="51"/>
    </row>
    <row r="288" spans="1:6" ht="6.75" customHeight="1">
      <c r="A288" s="23"/>
      <c r="B288" s="24"/>
      <c r="C288" s="25"/>
      <c r="D288" s="26"/>
      <c r="E288" s="27"/>
      <c r="F288" s="2"/>
    </row>
    <row r="289" spans="1:6" ht="6.75" customHeight="1">
      <c r="A289" s="38"/>
      <c r="B289" s="38"/>
      <c r="C289" s="38"/>
      <c r="D289" s="38"/>
      <c r="E289" s="38"/>
      <c r="F289" s="39"/>
    </row>
    <row r="290" spans="1:6" ht="105">
      <c r="A290" s="18" t="s">
        <v>23</v>
      </c>
      <c r="B290" s="18" t="s">
        <v>24</v>
      </c>
      <c r="C290" s="18" t="s">
        <v>25</v>
      </c>
      <c r="D290" s="18" t="s">
        <v>26</v>
      </c>
      <c r="E290" s="18" t="s">
        <v>63</v>
      </c>
      <c r="F290" s="18" t="s">
        <v>27</v>
      </c>
    </row>
    <row r="291" spans="1:6" ht="15">
      <c r="A291" s="18">
        <v>1</v>
      </c>
      <c r="B291" s="8" t="s">
        <v>28</v>
      </c>
      <c r="C291" s="18" t="s">
        <v>153</v>
      </c>
      <c r="D291" s="18">
        <f>E291*12*D268</f>
        <v>5033.6</v>
      </c>
      <c r="E291" s="28">
        <v>2.2971887550200805</v>
      </c>
      <c r="F291" s="29">
        <v>2</v>
      </c>
    </row>
    <row r="292" spans="1:6" ht="15">
      <c r="A292" s="18"/>
      <c r="B292" s="30" t="s">
        <v>29</v>
      </c>
      <c r="C292" s="17"/>
      <c r="D292" s="53">
        <f>SUM(D291:D291)</f>
        <v>5033.6</v>
      </c>
      <c r="E292" s="31">
        <f>SUM(E291:E291)</f>
        <v>2.2971887550200805</v>
      </c>
      <c r="F292" s="32"/>
    </row>
    <row r="293" spans="1:6" ht="6.75" customHeight="1">
      <c r="A293" s="23"/>
      <c r="B293" s="24"/>
      <c r="C293" s="33"/>
      <c r="D293" s="33"/>
      <c r="E293" s="33"/>
      <c r="F293" s="33"/>
    </row>
    <row r="294" spans="1:6" ht="29.25">
      <c r="A294" s="23"/>
      <c r="B294" s="24" t="s">
        <v>30</v>
      </c>
      <c r="C294" s="34">
        <f>D287+D292</f>
        <v>13113.784135359772</v>
      </c>
      <c r="D294" s="34"/>
      <c r="E294" s="34"/>
      <c r="F294" s="33"/>
    </row>
    <row r="295" spans="1:6" ht="15">
      <c r="A295" s="23"/>
      <c r="B295" s="24" t="s">
        <v>31</v>
      </c>
      <c r="C295" s="35">
        <f>E287+E292</f>
        <v>5.984749970500079</v>
      </c>
      <c r="D295" s="33"/>
      <c r="E295" s="33"/>
      <c r="F295" s="33"/>
    </row>
    <row r="296" spans="1:6" ht="5.25" customHeight="1">
      <c r="A296" s="23"/>
      <c r="B296" s="24"/>
      <c r="C296" s="35"/>
      <c r="D296" s="33"/>
      <c r="E296" s="33"/>
      <c r="F296" s="33"/>
    </row>
    <row r="297" spans="1:6" ht="15">
      <c r="A297" s="2"/>
      <c r="B297" s="2"/>
      <c r="C297" s="2"/>
      <c r="D297" s="2"/>
      <c r="E297" s="2"/>
      <c r="F297" s="2"/>
    </row>
    <row r="298" spans="1:6" ht="33" customHeight="1">
      <c r="A298" s="98" t="s">
        <v>71</v>
      </c>
      <c r="B298" s="98"/>
      <c r="C298" s="98"/>
      <c r="D298" s="98"/>
      <c r="E298" s="98"/>
      <c r="F298" s="98"/>
    </row>
    <row r="299" spans="1:6" ht="15">
      <c r="A299" s="1"/>
      <c r="B299" s="1"/>
      <c r="C299" s="1"/>
      <c r="D299" s="2"/>
      <c r="E299" s="2"/>
      <c r="F299" s="2"/>
    </row>
    <row r="300" spans="1:6" ht="71.25">
      <c r="A300" s="8"/>
      <c r="B300" s="9" t="s">
        <v>1</v>
      </c>
      <c r="C300" s="9" t="s">
        <v>2</v>
      </c>
      <c r="D300" s="9" t="s">
        <v>3</v>
      </c>
      <c r="E300" s="9" t="s">
        <v>4</v>
      </c>
      <c r="F300" s="2"/>
    </row>
    <row r="301" spans="1:5" ht="15">
      <c r="A301" s="104" t="s">
        <v>72</v>
      </c>
      <c r="B301" s="104"/>
      <c r="C301" s="104"/>
      <c r="D301" s="10">
        <f>D302</f>
        <v>24.1032</v>
      </c>
      <c r="E301" s="10">
        <v>0.011000000000000001</v>
      </c>
    </row>
    <row r="302" spans="1:5" ht="30">
      <c r="A302" s="11">
        <v>1</v>
      </c>
      <c r="B302" s="36" t="s">
        <v>32</v>
      </c>
      <c r="C302" s="36" t="s">
        <v>33</v>
      </c>
      <c r="D302" s="13">
        <f>E302*$D$268*12</f>
        <v>24.1032</v>
      </c>
      <c r="E302" s="37">
        <v>0.011000000000000001</v>
      </c>
    </row>
    <row r="303" spans="1:5" ht="30" customHeight="1">
      <c r="A303" s="104" t="s">
        <v>73</v>
      </c>
      <c r="B303" s="104"/>
      <c r="C303" s="104"/>
      <c r="D303" s="10">
        <f>D304+D305</f>
        <v>192.8256</v>
      </c>
      <c r="E303" s="10">
        <v>0.08800000000000001</v>
      </c>
    </row>
    <row r="304" spans="1:5" ht="48" customHeight="1">
      <c r="A304" s="11">
        <v>2</v>
      </c>
      <c r="B304" s="36" t="s">
        <v>59</v>
      </c>
      <c r="C304" s="36" t="s">
        <v>60</v>
      </c>
      <c r="D304" s="13">
        <f>E304*$D$268*12</f>
        <v>48.2064</v>
      </c>
      <c r="E304" s="37">
        <v>0.022000000000000002</v>
      </c>
    </row>
    <row r="305" spans="1:5" ht="15">
      <c r="A305" s="11">
        <v>3</v>
      </c>
      <c r="B305" s="49" t="s">
        <v>38</v>
      </c>
      <c r="C305" s="8" t="s">
        <v>33</v>
      </c>
      <c r="D305" s="13">
        <f>E305*$D$268*12</f>
        <v>144.6192</v>
      </c>
      <c r="E305" s="47">
        <v>0.066</v>
      </c>
    </row>
    <row r="306" spans="1:5" ht="15">
      <c r="A306" s="9"/>
      <c r="B306" s="21" t="s">
        <v>22</v>
      </c>
      <c r="C306" s="21"/>
      <c r="D306" s="22">
        <f>D301+D303</f>
        <v>216.92880000000002</v>
      </c>
      <c r="E306" s="10">
        <v>0.099</v>
      </c>
    </row>
    <row r="307" spans="1:6" ht="9" customHeight="1">
      <c r="A307" s="2"/>
      <c r="B307" s="2"/>
      <c r="C307" s="2"/>
      <c r="D307" s="2"/>
      <c r="E307" s="2"/>
      <c r="F307" s="2"/>
    </row>
    <row r="308" spans="1:6" ht="9.75" customHeight="1">
      <c r="A308" s="38"/>
      <c r="B308" s="38"/>
      <c r="C308" s="38"/>
      <c r="D308" s="38"/>
      <c r="E308" s="38"/>
      <c r="F308" s="39"/>
    </row>
    <row r="309" spans="1:6" ht="105">
      <c r="A309" s="18" t="s">
        <v>23</v>
      </c>
      <c r="B309" s="18" t="s">
        <v>24</v>
      </c>
      <c r="C309" s="18" t="s">
        <v>25</v>
      </c>
      <c r="D309" s="18" t="s">
        <v>26</v>
      </c>
      <c r="E309" s="18" t="s">
        <v>84</v>
      </c>
      <c r="F309" s="18" t="s">
        <v>27</v>
      </c>
    </row>
    <row r="310" spans="1:6" ht="15">
      <c r="A310" s="18">
        <v>1</v>
      </c>
      <c r="B310" s="8" t="s">
        <v>28</v>
      </c>
      <c r="C310" s="18" t="s">
        <v>153</v>
      </c>
      <c r="D310" s="18">
        <f>E310*12*D268</f>
        <v>5033.6</v>
      </c>
      <c r="E310" s="28">
        <v>2.2971887550200805</v>
      </c>
      <c r="F310" s="29">
        <v>2</v>
      </c>
    </row>
    <row r="311" spans="1:6" ht="15">
      <c r="A311" s="40"/>
      <c r="B311" s="40" t="s">
        <v>29</v>
      </c>
      <c r="C311" s="40"/>
      <c r="D311" s="41">
        <f>SUM(D310:D310)</f>
        <v>5033.6</v>
      </c>
      <c r="E311" s="42">
        <f>SUM(E310:E310)</f>
        <v>2.2971887550200805</v>
      </c>
      <c r="F311" s="40"/>
    </row>
    <row r="315" spans="2:3" ht="43.5">
      <c r="B315" s="24" t="s">
        <v>154</v>
      </c>
      <c r="C315" s="46">
        <f>C25+C70+C114+C158+C203+C248+C294</f>
        <v>51118.149274229334</v>
      </c>
    </row>
  </sheetData>
  <mergeCells count="64">
    <mergeCell ref="A1:E1"/>
    <mergeCell ref="A4:E4"/>
    <mergeCell ref="A7:C7"/>
    <mergeCell ref="A10:C10"/>
    <mergeCell ref="A12:C12"/>
    <mergeCell ref="A15:C15"/>
    <mergeCell ref="A17:C17"/>
    <mergeCell ref="A29:F29"/>
    <mergeCell ref="A32:C32"/>
    <mergeCell ref="A34:C34"/>
    <mergeCell ref="A47:E47"/>
    <mergeCell ref="A50:C50"/>
    <mergeCell ref="A53:C53"/>
    <mergeCell ref="A55:C55"/>
    <mergeCell ref="A58:C58"/>
    <mergeCell ref="A60:C60"/>
    <mergeCell ref="A74:F74"/>
    <mergeCell ref="A77:C77"/>
    <mergeCell ref="A79:C79"/>
    <mergeCell ref="A92:E92"/>
    <mergeCell ref="A95:C95"/>
    <mergeCell ref="A98:C98"/>
    <mergeCell ref="A100:C100"/>
    <mergeCell ref="A103:C103"/>
    <mergeCell ref="A105:C105"/>
    <mergeCell ref="A118:F118"/>
    <mergeCell ref="A121:C121"/>
    <mergeCell ref="A123:C123"/>
    <mergeCell ref="A136:E136"/>
    <mergeCell ref="A139:C139"/>
    <mergeCell ref="A142:C142"/>
    <mergeCell ref="A144:C144"/>
    <mergeCell ref="A147:C147"/>
    <mergeCell ref="A149:C149"/>
    <mergeCell ref="A162:F162"/>
    <mergeCell ref="A165:C165"/>
    <mergeCell ref="A167:C167"/>
    <mergeCell ref="A180:E180"/>
    <mergeCell ref="A183:C183"/>
    <mergeCell ref="A186:C186"/>
    <mergeCell ref="A189:C189"/>
    <mergeCell ref="A192:C192"/>
    <mergeCell ref="A194:C194"/>
    <mergeCell ref="A207:F207"/>
    <mergeCell ref="A210:C210"/>
    <mergeCell ref="A212:C212"/>
    <mergeCell ref="A225:E225"/>
    <mergeCell ref="A228:C228"/>
    <mergeCell ref="A231:C231"/>
    <mergeCell ref="A234:C234"/>
    <mergeCell ref="A237:C237"/>
    <mergeCell ref="A239:C239"/>
    <mergeCell ref="A252:F252"/>
    <mergeCell ref="A255:C255"/>
    <mergeCell ref="A257:C257"/>
    <mergeCell ref="A270:E270"/>
    <mergeCell ref="A273:C273"/>
    <mergeCell ref="A276:C276"/>
    <mergeCell ref="A280:C280"/>
    <mergeCell ref="A283:C283"/>
    <mergeCell ref="A285:C285"/>
    <mergeCell ref="A298:F298"/>
    <mergeCell ref="A301:C301"/>
    <mergeCell ref="A303:C30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workbookViewId="0" topLeftCell="A37">
      <selection activeCell="B50" sqref="B50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98" t="s">
        <v>91</v>
      </c>
      <c r="B1" s="98"/>
      <c r="C1" s="98"/>
      <c r="D1" s="98"/>
      <c r="E1" s="98"/>
      <c r="F1" s="2"/>
    </row>
    <row r="2" spans="1:6" ht="21" customHeight="1">
      <c r="A2" s="2"/>
      <c r="B2" s="1" t="s">
        <v>92</v>
      </c>
      <c r="C2" s="4"/>
      <c r="D2" s="57">
        <v>279.27</v>
      </c>
      <c r="E2" s="6" t="s">
        <v>0</v>
      </c>
      <c r="F2" s="2"/>
    </row>
    <row r="3" spans="1:6" ht="12.75" customHeight="1">
      <c r="A3" s="2"/>
      <c r="B3" s="7"/>
      <c r="C3" s="2"/>
      <c r="D3" s="2"/>
      <c r="E3" s="2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9.75" customHeight="1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7" ht="15">
      <c r="A7" s="99" t="s">
        <v>34</v>
      </c>
      <c r="B7" s="100"/>
      <c r="C7" s="101"/>
      <c r="D7" s="10">
        <f>SUM(D8:D9)</f>
        <v>888.1702093879354</v>
      </c>
      <c r="E7" s="10">
        <v>0.2650273359675629</v>
      </c>
      <c r="F7" s="51"/>
      <c r="G7" s="52"/>
    </row>
    <row r="8" spans="1:7" ht="15.75" customHeight="1">
      <c r="A8" s="11">
        <v>1</v>
      </c>
      <c r="B8" s="8" t="s">
        <v>5</v>
      </c>
      <c r="C8" s="12" t="s">
        <v>6</v>
      </c>
      <c r="D8" s="13">
        <f>E8*$D$2*12</f>
        <v>812.5985447282119</v>
      </c>
      <c r="E8" s="14">
        <v>0.24247697709749583</v>
      </c>
      <c r="F8" s="51"/>
      <c r="G8" s="52"/>
    </row>
    <row r="9" spans="1:7" ht="30">
      <c r="A9" s="11">
        <v>2</v>
      </c>
      <c r="B9" s="15" t="s">
        <v>7</v>
      </c>
      <c r="C9" s="15" t="s">
        <v>8</v>
      </c>
      <c r="D9" s="13">
        <f>E9*$D$2*12</f>
        <v>75.57166465972351</v>
      </c>
      <c r="E9" s="13">
        <v>0.022550358870067053</v>
      </c>
      <c r="F9" s="51"/>
      <c r="G9" s="52"/>
    </row>
    <row r="10" spans="1:7" ht="30.75" customHeight="1">
      <c r="A10" s="99" t="s">
        <v>68</v>
      </c>
      <c r="B10" s="102"/>
      <c r="C10" s="103"/>
      <c r="D10" s="16">
        <f>SUM(D11:D12)</f>
        <v>188.04330229392826</v>
      </c>
      <c r="E10" s="16">
        <v>0.056111559391129336</v>
      </c>
      <c r="F10" s="51"/>
      <c r="G10" s="52"/>
    </row>
    <row r="11" spans="1:7" ht="30.75" customHeight="1">
      <c r="A11" s="11">
        <v>3</v>
      </c>
      <c r="B11" s="15" t="s">
        <v>9</v>
      </c>
      <c r="C11" s="15" t="s">
        <v>10</v>
      </c>
      <c r="D11" s="13">
        <f>E11*$D$2*12</f>
        <v>94.3804599024985</v>
      </c>
      <c r="E11" s="47">
        <v>0.028162847155828445</v>
      </c>
      <c r="F11" s="51"/>
      <c r="G11" s="58"/>
    </row>
    <row r="12" spans="1:6" ht="60">
      <c r="A12" s="11">
        <v>4</v>
      </c>
      <c r="B12" s="15" t="s">
        <v>35</v>
      </c>
      <c r="C12" s="15" t="s">
        <v>10</v>
      </c>
      <c r="D12" s="13">
        <f>E12*$D$2*12</f>
        <v>93.66284239142976</v>
      </c>
      <c r="E12" s="13">
        <v>0.027948712235300894</v>
      </c>
      <c r="F12" s="51"/>
    </row>
    <row r="13" spans="1:6" ht="15">
      <c r="A13" s="105" t="s">
        <v>13</v>
      </c>
      <c r="B13" s="106"/>
      <c r="C13" s="106"/>
      <c r="D13" s="19">
        <f>SUM(D14:D15)</f>
        <v>5266.6587161510515</v>
      </c>
      <c r="E13" s="19">
        <v>1.5715552202023881</v>
      </c>
      <c r="F13" s="51"/>
    </row>
    <row r="14" spans="1:6" ht="78" customHeight="1">
      <c r="A14" s="11">
        <v>5</v>
      </c>
      <c r="B14" s="15" t="s">
        <v>64</v>
      </c>
      <c r="C14" s="15" t="s">
        <v>10</v>
      </c>
      <c r="D14" s="13">
        <f aca="true" t="shared" si="0" ref="D14:D19">E14*$D$2*12</f>
        <v>267.484073681882</v>
      </c>
      <c r="E14" s="13">
        <v>0.07981644814512898</v>
      </c>
      <c r="F14" s="51"/>
    </row>
    <row r="15" spans="1:6" ht="90">
      <c r="A15" s="11">
        <v>6</v>
      </c>
      <c r="B15" s="15" t="s">
        <v>15</v>
      </c>
      <c r="C15" s="15" t="s">
        <v>65</v>
      </c>
      <c r="D15" s="13">
        <f t="shared" si="0"/>
        <v>4999.174642469169</v>
      </c>
      <c r="E15" s="14">
        <v>1.4917387720572592</v>
      </c>
      <c r="F15" s="51"/>
    </row>
    <row r="16" spans="1:6" ht="15">
      <c r="A16" s="105" t="s">
        <v>17</v>
      </c>
      <c r="B16" s="105"/>
      <c r="C16" s="105"/>
      <c r="D16" s="20">
        <f>SUM(D17)</f>
        <v>321.55200000000013</v>
      </c>
      <c r="E16" s="20">
        <v>0.09595015576323992</v>
      </c>
      <c r="F16" s="51"/>
    </row>
    <row r="17" spans="1:6" ht="15">
      <c r="A17" s="11">
        <v>7</v>
      </c>
      <c r="B17" s="15" t="s">
        <v>18</v>
      </c>
      <c r="C17" s="15" t="s">
        <v>19</v>
      </c>
      <c r="D17" s="13">
        <f t="shared" si="0"/>
        <v>321.55200000000013</v>
      </c>
      <c r="E17" s="43">
        <v>0.09595015576323992</v>
      </c>
      <c r="F17" s="51"/>
    </row>
    <row r="18" spans="1:6" ht="15">
      <c r="A18" s="105" t="s">
        <v>20</v>
      </c>
      <c r="B18" s="105"/>
      <c r="C18" s="105"/>
      <c r="D18" s="20">
        <f>SUM(D19:D19)</f>
        <v>71.138172940253</v>
      </c>
      <c r="E18" s="20">
        <v>0.02122741819155089</v>
      </c>
      <c r="F18" s="51"/>
    </row>
    <row r="19" spans="1:6" ht="45">
      <c r="A19" s="11">
        <v>8</v>
      </c>
      <c r="B19" s="15" t="s">
        <v>58</v>
      </c>
      <c r="C19" s="15" t="s">
        <v>21</v>
      </c>
      <c r="D19" s="13">
        <f t="shared" si="0"/>
        <v>71.138172940253</v>
      </c>
      <c r="E19" s="13">
        <v>0.02122741819155089</v>
      </c>
      <c r="F19" s="51"/>
    </row>
    <row r="20" spans="1:6" ht="15">
      <c r="A20" s="9"/>
      <c r="B20" s="21" t="s">
        <v>22</v>
      </c>
      <c r="C20" s="21"/>
      <c r="D20" s="22">
        <f>D7+D10+D13+D16+D18</f>
        <v>6735.562400773168</v>
      </c>
      <c r="E20" s="10">
        <v>2.009871689515871</v>
      </c>
      <c r="F20" s="51"/>
    </row>
    <row r="21" spans="1:6" ht="15">
      <c r="A21" s="23"/>
      <c r="B21" s="24"/>
      <c r="C21" s="25"/>
      <c r="D21" s="26"/>
      <c r="E21" s="27"/>
      <c r="F21" s="2"/>
    </row>
    <row r="22" spans="1:6" ht="105">
      <c r="A22" s="18" t="s">
        <v>23</v>
      </c>
      <c r="B22" s="18" t="s">
        <v>24</v>
      </c>
      <c r="C22" s="18" t="s">
        <v>25</v>
      </c>
      <c r="D22" s="18" t="s">
        <v>26</v>
      </c>
      <c r="E22" s="18" t="s">
        <v>63</v>
      </c>
      <c r="F22" s="18" t="s">
        <v>27</v>
      </c>
    </row>
    <row r="23" spans="1:6" ht="15">
      <c r="A23" s="18">
        <v>1</v>
      </c>
      <c r="B23" s="8" t="s">
        <v>28</v>
      </c>
      <c r="C23" s="18" t="s">
        <v>93</v>
      </c>
      <c r="D23" s="45">
        <f>E23*12*D2</f>
        <v>7722</v>
      </c>
      <c r="E23" s="28">
        <v>2.3042217209152436</v>
      </c>
      <c r="F23" s="29">
        <v>2</v>
      </c>
    </row>
    <row r="24" spans="1:6" ht="15">
      <c r="A24" s="18"/>
      <c r="B24" s="30" t="s">
        <v>29</v>
      </c>
      <c r="C24" s="17"/>
      <c r="D24" s="53">
        <f>SUM(D23:D23)</f>
        <v>7722</v>
      </c>
      <c r="E24" s="31">
        <f>SUM(E23:E23)</f>
        <v>2.3042217209152436</v>
      </c>
      <c r="F24" s="32"/>
    </row>
    <row r="25" spans="1:6" ht="15">
      <c r="A25" s="23"/>
      <c r="B25" s="24"/>
      <c r="C25" s="33"/>
      <c r="D25" s="33"/>
      <c r="E25" s="33"/>
      <c r="F25" s="33"/>
    </row>
    <row r="26" spans="1:6" ht="29.25">
      <c r="A26" s="23"/>
      <c r="B26" s="24" t="s">
        <v>30</v>
      </c>
      <c r="C26" s="34">
        <f>D20+D24</f>
        <v>14457.562400773168</v>
      </c>
      <c r="D26" s="34"/>
      <c r="E26" s="34"/>
      <c r="F26" s="33"/>
    </row>
    <row r="27" spans="1:6" ht="15">
      <c r="A27" s="23"/>
      <c r="B27" s="24" t="s">
        <v>31</v>
      </c>
      <c r="C27" s="35">
        <f>E20+E24</f>
        <v>4.314093410431115</v>
      </c>
      <c r="D27" s="33"/>
      <c r="E27" s="33"/>
      <c r="F27" s="33"/>
    </row>
    <row r="28" spans="1:6" ht="9" customHeight="1">
      <c r="A28" s="23"/>
      <c r="B28" s="24"/>
      <c r="C28" s="35"/>
      <c r="D28" s="33"/>
      <c r="E28" s="33"/>
      <c r="F28" s="33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98" t="s">
        <v>71</v>
      </c>
      <c r="B30" s="98"/>
      <c r="C30" s="98"/>
      <c r="D30" s="98"/>
      <c r="E30" s="98"/>
      <c r="F30" s="9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1</v>
      </c>
      <c r="C32" s="9" t="s">
        <v>2</v>
      </c>
      <c r="D32" s="9" t="s">
        <v>3</v>
      </c>
      <c r="E32" s="9" t="s">
        <v>4</v>
      </c>
      <c r="F32" s="2"/>
    </row>
    <row r="33" spans="1:5" ht="30.75" customHeight="1">
      <c r="A33" s="104" t="s">
        <v>72</v>
      </c>
      <c r="B33" s="104"/>
      <c r="C33" s="104"/>
      <c r="D33" s="10">
        <f>D34</f>
        <v>36.863640000000004</v>
      </c>
      <c r="E33" s="10">
        <v>0.011000000000000001</v>
      </c>
    </row>
    <row r="34" spans="1:5" ht="30">
      <c r="A34" s="11">
        <v>1</v>
      </c>
      <c r="B34" s="36" t="s">
        <v>32</v>
      </c>
      <c r="C34" s="36" t="s">
        <v>33</v>
      </c>
      <c r="D34" s="13">
        <f>E34*$D$2*12</f>
        <v>36.863640000000004</v>
      </c>
      <c r="E34" s="37">
        <v>0.011000000000000001</v>
      </c>
    </row>
    <row r="35" spans="1:5" ht="30" customHeight="1">
      <c r="A35" s="104" t="s">
        <v>73</v>
      </c>
      <c r="B35" s="104"/>
      <c r="C35" s="104"/>
      <c r="D35" s="10">
        <f>D36+D37</f>
        <v>294.90912</v>
      </c>
      <c r="E35" s="10">
        <v>0.08800000000000001</v>
      </c>
    </row>
    <row r="36" spans="1:5" ht="45.75" customHeight="1">
      <c r="A36" s="11">
        <v>2</v>
      </c>
      <c r="B36" s="36" t="s">
        <v>59</v>
      </c>
      <c r="C36" s="36" t="s">
        <v>60</v>
      </c>
      <c r="D36" s="13">
        <f>E36*$D$2*12</f>
        <v>73.72728000000001</v>
      </c>
      <c r="E36" s="37">
        <v>0.022000000000000002</v>
      </c>
    </row>
    <row r="37" spans="1:5" ht="15">
      <c r="A37" s="11">
        <v>3</v>
      </c>
      <c r="B37" s="49" t="s">
        <v>38</v>
      </c>
      <c r="C37" s="8" t="s">
        <v>33</v>
      </c>
      <c r="D37" s="13">
        <f>E37*$D$2*12</f>
        <v>221.18183999999997</v>
      </c>
      <c r="E37" s="47">
        <v>0.066</v>
      </c>
    </row>
    <row r="38" spans="1:6" ht="15">
      <c r="A38" s="9"/>
      <c r="B38" s="21" t="s">
        <v>22</v>
      </c>
      <c r="C38" s="21"/>
      <c r="D38" s="22">
        <f>D33+D35</f>
        <v>331.77275999999995</v>
      </c>
      <c r="E38" s="10">
        <v>0.099</v>
      </c>
      <c r="F38" s="6"/>
    </row>
    <row r="39" spans="1:6" ht="9" customHeight="1">
      <c r="A39" s="2"/>
      <c r="B39" s="2"/>
      <c r="C39" s="2"/>
      <c r="D39" s="2"/>
      <c r="E39" s="2"/>
      <c r="F39" s="2"/>
    </row>
    <row r="40" spans="1:6" ht="9.75" customHeight="1">
      <c r="A40" s="38"/>
      <c r="B40" s="38"/>
      <c r="C40" s="38"/>
      <c r="D40" s="38"/>
      <c r="E40" s="38"/>
      <c r="F40" s="39"/>
    </row>
    <row r="41" spans="1:6" ht="105">
      <c r="A41" s="18" t="s">
        <v>23</v>
      </c>
      <c r="B41" s="18" t="s">
        <v>24</v>
      </c>
      <c r="C41" s="18" t="s">
        <v>25</v>
      </c>
      <c r="D41" s="18" t="s">
        <v>26</v>
      </c>
      <c r="E41" s="18" t="s">
        <v>84</v>
      </c>
      <c r="F41" s="18" t="s">
        <v>27</v>
      </c>
    </row>
    <row r="42" spans="1:6" ht="15">
      <c r="A42" s="18">
        <v>1</v>
      </c>
      <c r="B42" s="8" t="s">
        <v>28</v>
      </c>
      <c r="C42" s="18" t="s">
        <v>93</v>
      </c>
      <c r="D42" s="45">
        <v>7722</v>
      </c>
      <c r="E42" s="28">
        <v>2.3042217209152436</v>
      </c>
      <c r="F42" s="29">
        <v>2</v>
      </c>
    </row>
    <row r="43" spans="1:6" ht="15">
      <c r="A43" s="40"/>
      <c r="B43" s="40" t="s">
        <v>29</v>
      </c>
      <c r="C43" s="40"/>
      <c r="D43" s="41">
        <f>SUM(D42:D42)</f>
        <v>7722</v>
      </c>
      <c r="E43" s="42">
        <f>SUM(E42:E42)</f>
        <v>2.3042217209152436</v>
      </c>
      <c r="F43" s="40"/>
    </row>
    <row r="47" spans="2:3" ht="43.5">
      <c r="B47" s="24" t="s">
        <v>109</v>
      </c>
      <c r="C47" s="46">
        <f>C26</f>
        <v>14457.562400773168</v>
      </c>
    </row>
  </sheetData>
  <mergeCells count="10">
    <mergeCell ref="A33:C33"/>
    <mergeCell ref="A35:C35"/>
    <mergeCell ref="A13:C13"/>
    <mergeCell ref="A16:C16"/>
    <mergeCell ref="A18:C18"/>
    <mergeCell ref="A30:F30"/>
    <mergeCell ref="A1:E1"/>
    <mergeCell ref="A4:E4"/>
    <mergeCell ref="A7:C7"/>
    <mergeCell ref="A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workbookViewId="0" topLeftCell="A40">
      <selection activeCell="B11" sqref="B11"/>
    </sheetView>
  </sheetViews>
  <sheetFormatPr defaultColWidth="9.00390625" defaultRowHeight="12.75"/>
  <cols>
    <col min="1" max="1" width="3.75390625" style="3" customWidth="1"/>
    <col min="2" max="2" width="42.75390625" style="3" customWidth="1"/>
    <col min="3" max="3" width="17.75390625" style="3" customWidth="1"/>
    <col min="4" max="4" width="11.00390625" style="3" customWidth="1"/>
    <col min="5" max="5" width="12.875" style="3" customWidth="1"/>
    <col min="6" max="7" width="9.125" style="3" customWidth="1"/>
    <col min="8" max="8" width="14.25390625" style="3" customWidth="1"/>
    <col min="9" max="16384" width="9.125" style="3" customWidth="1"/>
  </cols>
  <sheetData>
    <row r="1" spans="1:6" ht="15" customHeight="1">
      <c r="A1" s="98" t="s">
        <v>107</v>
      </c>
      <c r="B1" s="98"/>
      <c r="C1" s="98"/>
      <c r="D1" s="98"/>
      <c r="E1" s="98"/>
      <c r="F1" s="2"/>
    </row>
    <row r="2" spans="1:6" ht="39" customHeight="1">
      <c r="A2" s="2"/>
      <c r="B2" s="1" t="s">
        <v>66</v>
      </c>
      <c r="C2" s="4"/>
      <c r="D2" s="5">
        <v>220.1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98" t="s">
        <v>67</v>
      </c>
      <c r="B4" s="98"/>
      <c r="C4" s="98"/>
      <c r="D4" s="98"/>
      <c r="E4" s="9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4</v>
      </c>
      <c r="F6" s="2"/>
    </row>
    <row r="7" spans="1:6" ht="15">
      <c r="A7" s="99" t="s">
        <v>34</v>
      </c>
      <c r="B7" s="100"/>
      <c r="C7" s="101"/>
      <c r="D7" s="10">
        <f>SUM(D8:D9)</f>
        <v>888.1702093879329</v>
      </c>
      <c r="E7" s="10">
        <v>0.33627525722699264</v>
      </c>
      <c r="F7" s="51"/>
    </row>
    <row r="8" spans="1:6" ht="15">
      <c r="A8" s="11">
        <v>1</v>
      </c>
      <c r="B8" s="8" t="s">
        <v>5</v>
      </c>
      <c r="C8" s="12" t="s">
        <v>6</v>
      </c>
      <c r="D8" s="13">
        <f>E8*$D$2*12</f>
        <v>812.5985447282094</v>
      </c>
      <c r="E8" s="14">
        <v>0.30766263241261904</v>
      </c>
      <c r="F8" s="51"/>
    </row>
    <row r="9" spans="1:6" ht="30">
      <c r="A9" s="11">
        <v>2</v>
      </c>
      <c r="B9" s="15" t="s">
        <v>7</v>
      </c>
      <c r="C9" s="15" t="s">
        <v>8</v>
      </c>
      <c r="D9" s="13">
        <f>E9*$D$2*12</f>
        <v>75.57166465972357</v>
      </c>
      <c r="E9" s="13">
        <v>0.028612624814373603</v>
      </c>
      <c r="F9" s="51"/>
    </row>
    <row r="10" spans="1:6" ht="29.25" customHeight="1">
      <c r="A10" s="99" t="s">
        <v>68</v>
      </c>
      <c r="B10" s="102"/>
      <c r="C10" s="103"/>
      <c r="D10" s="16">
        <f>SUM(D11:D11)</f>
        <v>43.296080880366986</v>
      </c>
      <c r="E10" s="16">
        <v>0.016392579464019</v>
      </c>
      <c r="F10" s="51"/>
    </row>
    <row r="11" spans="1:6" ht="60">
      <c r="A11" s="11">
        <v>3</v>
      </c>
      <c r="B11" s="15" t="s">
        <v>35</v>
      </c>
      <c r="C11" s="15" t="s">
        <v>10</v>
      </c>
      <c r="D11" s="13">
        <f>E11*12*$D$2</f>
        <v>43.296080880366986</v>
      </c>
      <c r="E11" s="13">
        <v>0.016392579464019</v>
      </c>
      <c r="F11" s="51"/>
    </row>
    <row r="12" spans="1:6" ht="15">
      <c r="A12" s="105" t="s">
        <v>13</v>
      </c>
      <c r="B12" s="106"/>
      <c r="C12" s="106"/>
      <c r="D12" s="19">
        <f>SUM(D13:D14)</f>
        <v>716.5548431359589</v>
      </c>
      <c r="E12" s="19">
        <v>0.2712989713524</v>
      </c>
      <c r="F12" s="51"/>
    </row>
    <row r="13" spans="1:6" ht="75">
      <c r="A13" s="11">
        <v>4</v>
      </c>
      <c r="B13" s="15" t="s">
        <v>39</v>
      </c>
      <c r="C13" s="15" t="s">
        <v>10</v>
      </c>
      <c r="D13" s="13">
        <f>E13*12*$D$2</f>
        <v>50.39988950478365</v>
      </c>
      <c r="E13" s="13">
        <v>0.019082193512336684</v>
      </c>
      <c r="F13" s="51"/>
    </row>
    <row r="14" spans="1:6" ht="75">
      <c r="A14" s="11">
        <v>5</v>
      </c>
      <c r="B14" s="15" t="s">
        <v>15</v>
      </c>
      <c r="C14" s="15" t="s">
        <v>40</v>
      </c>
      <c r="D14" s="13">
        <f>E14*12*$D$2</f>
        <v>666.1549536311752</v>
      </c>
      <c r="E14" s="14">
        <v>0.2522167778400633</v>
      </c>
      <c r="F14" s="51"/>
    </row>
    <row r="15" spans="1:6" ht="15">
      <c r="A15" s="105" t="s">
        <v>17</v>
      </c>
      <c r="B15" s="105"/>
      <c r="C15" s="105"/>
      <c r="D15" s="20">
        <f>SUM(D16)</f>
        <v>105.71481693800115</v>
      </c>
      <c r="E15" s="20">
        <v>0.040025297947145676</v>
      </c>
      <c r="F15" s="51"/>
    </row>
    <row r="16" spans="1:6" ht="15">
      <c r="A16" s="11">
        <v>6</v>
      </c>
      <c r="B16" s="15" t="s">
        <v>18</v>
      </c>
      <c r="C16" s="15" t="s">
        <v>19</v>
      </c>
      <c r="D16" s="13">
        <f>E16*12*$D$2</f>
        <v>105.71481693800115</v>
      </c>
      <c r="E16" s="43">
        <v>0.040025297947145676</v>
      </c>
      <c r="F16" s="51"/>
    </row>
    <row r="17" spans="1:6" ht="15">
      <c r="A17" s="105" t="s">
        <v>20</v>
      </c>
      <c r="B17" s="105"/>
      <c r="C17" s="105"/>
      <c r="D17" s="20">
        <f>SUM(D18:D18)</f>
        <v>128.3303617390079</v>
      </c>
      <c r="E17" s="20">
        <v>0.048587900098064477</v>
      </c>
      <c r="F17" s="51"/>
    </row>
    <row r="18" spans="1:6" ht="15">
      <c r="A18" s="18">
        <v>7</v>
      </c>
      <c r="B18" s="44" t="s">
        <v>36</v>
      </c>
      <c r="C18" s="44" t="s">
        <v>37</v>
      </c>
      <c r="D18" s="13">
        <f>E18*12*$D$2</f>
        <v>128.3303617390079</v>
      </c>
      <c r="E18" s="43">
        <v>0.048587900098064477</v>
      </c>
      <c r="F18" s="51"/>
    </row>
    <row r="19" spans="1:6" ht="15">
      <c r="A19" s="9"/>
      <c r="B19" s="21" t="s">
        <v>22</v>
      </c>
      <c r="C19" s="21"/>
      <c r="D19" s="22">
        <f>D7+D10+D12+D15+D17</f>
        <v>1882.0663120812678</v>
      </c>
      <c r="E19" s="10">
        <v>0.7125800060886219</v>
      </c>
      <c r="F19" s="51"/>
    </row>
    <row r="20" spans="1:6" ht="15">
      <c r="A20" s="38"/>
      <c r="B20" s="38"/>
      <c r="C20" s="38"/>
      <c r="D20" s="38"/>
      <c r="E20" s="38"/>
      <c r="F20" s="39"/>
    </row>
    <row r="21" spans="1:6" ht="105">
      <c r="A21" s="18" t="s">
        <v>23</v>
      </c>
      <c r="B21" s="18" t="s">
        <v>24</v>
      </c>
      <c r="C21" s="18" t="s">
        <v>25</v>
      </c>
      <c r="D21" s="18" t="s">
        <v>26</v>
      </c>
      <c r="E21" s="18" t="s">
        <v>63</v>
      </c>
      <c r="F21" s="18" t="s">
        <v>27</v>
      </c>
    </row>
    <row r="22" spans="1:6" ht="15">
      <c r="A22" s="18">
        <v>1</v>
      </c>
      <c r="B22" s="44" t="s">
        <v>69</v>
      </c>
      <c r="C22" s="18" t="s">
        <v>70</v>
      </c>
      <c r="D22" s="18">
        <f>E22*12*D2</f>
        <v>6086.300000000001</v>
      </c>
      <c r="E22" s="28">
        <v>2.3043692261093445</v>
      </c>
      <c r="F22" s="18">
        <v>2</v>
      </c>
    </row>
    <row r="23" spans="1:6" ht="15">
      <c r="A23" s="18"/>
      <c r="B23" s="30" t="s">
        <v>29</v>
      </c>
      <c r="C23" s="17"/>
      <c r="D23" s="53">
        <f>SUM(D22:D22)</f>
        <v>6086.300000000001</v>
      </c>
      <c r="E23" s="31">
        <v>2.3043692261093445</v>
      </c>
      <c r="F23" s="32"/>
    </row>
    <row r="24" spans="1:6" ht="15">
      <c r="A24" s="23"/>
      <c r="B24" s="24"/>
      <c r="C24" s="33"/>
      <c r="D24" s="33"/>
      <c r="E24" s="33"/>
      <c r="F24" s="33"/>
    </row>
    <row r="25" spans="1:6" ht="15">
      <c r="A25" s="23"/>
      <c r="B25" s="24"/>
      <c r="C25" s="33"/>
      <c r="D25" s="33"/>
      <c r="E25" s="33"/>
      <c r="F25" s="33"/>
    </row>
    <row r="26" spans="1:6" ht="29.25">
      <c r="A26" s="23"/>
      <c r="B26" s="24" t="s">
        <v>30</v>
      </c>
      <c r="C26" s="34">
        <f>D19+D23</f>
        <v>7968.366312081269</v>
      </c>
      <c r="D26" s="34"/>
      <c r="E26" s="34"/>
      <c r="F26" s="33"/>
    </row>
    <row r="27" spans="1:6" ht="15">
      <c r="A27" s="23"/>
      <c r="B27" s="24" t="s">
        <v>31</v>
      </c>
      <c r="C27" s="35">
        <f>E19+E23</f>
        <v>3.0169492321979665</v>
      </c>
      <c r="D27" s="33"/>
      <c r="E27" s="33"/>
      <c r="F27" s="33"/>
    </row>
    <row r="28" spans="1:6" ht="18" customHeight="1">
      <c r="A28" s="23"/>
      <c r="B28" s="24"/>
      <c r="C28" s="35"/>
      <c r="D28" s="33"/>
      <c r="E28" s="33"/>
      <c r="F28" s="33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98" t="s">
        <v>71</v>
      </c>
      <c r="B30" s="98"/>
      <c r="C30" s="98"/>
      <c r="D30" s="98"/>
      <c r="E30" s="98"/>
      <c r="F30" s="9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1</v>
      </c>
      <c r="C32" s="9" t="s">
        <v>2</v>
      </c>
      <c r="D32" s="9" t="s">
        <v>3</v>
      </c>
      <c r="E32" s="9" t="s">
        <v>4</v>
      </c>
      <c r="F32" s="2"/>
    </row>
    <row r="33" spans="1:5" ht="30" customHeight="1">
      <c r="A33" s="104" t="s">
        <v>72</v>
      </c>
      <c r="B33" s="104"/>
      <c r="C33" s="104"/>
      <c r="D33" s="10">
        <f>D34</f>
        <v>29.0532</v>
      </c>
      <c r="E33" s="10">
        <v>0.011000000000000001</v>
      </c>
    </row>
    <row r="34" spans="1:5" ht="30">
      <c r="A34" s="11">
        <v>1</v>
      </c>
      <c r="B34" s="36" t="s">
        <v>32</v>
      </c>
      <c r="C34" s="36" t="s">
        <v>33</v>
      </c>
      <c r="D34" s="13">
        <f>E34*12*$D$2</f>
        <v>29.0532</v>
      </c>
      <c r="E34" s="37">
        <v>0.011000000000000001</v>
      </c>
    </row>
    <row r="35" spans="1:5" ht="30" customHeight="1">
      <c r="A35" s="104" t="s">
        <v>73</v>
      </c>
      <c r="B35" s="104"/>
      <c r="C35" s="104"/>
      <c r="D35" s="10">
        <f>D36</f>
        <v>174.3192</v>
      </c>
      <c r="E35" s="10">
        <v>0.066</v>
      </c>
    </row>
    <row r="36" spans="1:5" ht="15">
      <c r="A36" s="11">
        <v>2</v>
      </c>
      <c r="B36" s="49" t="s">
        <v>38</v>
      </c>
      <c r="C36" s="8" t="s">
        <v>33</v>
      </c>
      <c r="D36" s="13">
        <f>E36*12*$D$2</f>
        <v>174.3192</v>
      </c>
      <c r="E36" s="47">
        <v>0.066</v>
      </c>
    </row>
    <row r="37" spans="1:5" ht="15">
      <c r="A37" s="9"/>
      <c r="B37" s="21" t="s">
        <v>22</v>
      </c>
      <c r="C37" s="21"/>
      <c r="D37" s="22">
        <f>D33+D35</f>
        <v>203.3724</v>
      </c>
      <c r="E37" s="10">
        <v>0.077</v>
      </c>
    </row>
    <row r="38" spans="1:6" ht="15">
      <c r="A38" s="2"/>
      <c r="B38" s="2"/>
      <c r="C38" s="2"/>
      <c r="D38" s="2"/>
      <c r="E38" s="2"/>
      <c r="F38" s="2"/>
    </row>
    <row r="39" spans="1:6" ht="15">
      <c r="A39" s="38"/>
      <c r="B39" s="38"/>
      <c r="C39" s="38"/>
      <c r="D39" s="38"/>
      <c r="E39" s="38"/>
      <c r="F39" s="39"/>
    </row>
    <row r="40" spans="1:6" ht="105">
      <c r="A40" s="18" t="s">
        <v>23</v>
      </c>
      <c r="B40" s="18" t="s">
        <v>24</v>
      </c>
      <c r="C40" s="18" t="s">
        <v>25</v>
      </c>
      <c r="D40" s="18" t="s">
        <v>26</v>
      </c>
      <c r="E40" s="18" t="s">
        <v>63</v>
      </c>
      <c r="F40" s="18" t="s">
        <v>27</v>
      </c>
    </row>
    <row r="41" spans="1:6" ht="15">
      <c r="A41" s="18">
        <v>1</v>
      </c>
      <c r="B41" s="44" t="s">
        <v>69</v>
      </c>
      <c r="C41" s="18" t="s">
        <v>74</v>
      </c>
      <c r="D41" s="18">
        <f>E41*12*$D$2</f>
        <v>12172.600000000002</v>
      </c>
      <c r="E41" s="54">
        <v>4.608738452218689</v>
      </c>
      <c r="F41" s="18">
        <v>2</v>
      </c>
    </row>
    <row r="42" spans="1:6" ht="15">
      <c r="A42" s="18">
        <v>2</v>
      </c>
      <c r="B42" s="44" t="s">
        <v>75</v>
      </c>
      <c r="C42" s="18" t="s">
        <v>76</v>
      </c>
      <c r="D42" s="18">
        <f>E42*12*$D$2</f>
        <v>14939.100000000002</v>
      </c>
      <c r="E42" s="54">
        <v>5.656179009541119</v>
      </c>
      <c r="F42" s="18">
        <v>2</v>
      </c>
    </row>
    <row r="43" spans="1:6" ht="15">
      <c r="A43" s="18">
        <v>3</v>
      </c>
      <c r="B43" s="44" t="s">
        <v>77</v>
      </c>
      <c r="C43" s="18" t="s">
        <v>78</v>
      </c>
      <c r="D43" s="18">
        <f>E43*12*$D$2</f>
        <v>889.9000000000001</v>
      </c>
      <c r="E43" s="54">
        <v>0.33693018325003793</v>
      </c>
      <c r="F43" s="29">
        <v>2</v>
      </c>
    </row>
    <row r="44" spans="1:6" ht="15">
      <c r="A44" s="40"/>
      <c r="B44" s="40" t="s">
        <v>29</v>
      </c>
      <c r="C44" s="40"/>
      <c r="D44" s="56">
        <f>SUM(D41:D43)</f>
        <v>28001.600000000006</v>
      </c>
      <c r="E44" s="42">
        <v>10.601847645009846</v>
      </c>
      <c r="F44" s="40"/>
    </row>
    <row r="46" ht="15">
      <c r="D46" s="55"/>
    </row>
    <row r="48" spans="2:3" ht="43.5">
      <c r="B48" s="24" t="s">
        <v>108</v>
      </c>
      <c r="C48" s="46">
        <f>C26</f>
        <v>7968.366312081269</v>
      </c>
    </row>
  </sheetData>
  <mergeCells count="10">
    <mergeCell ref="A33:C33"/>
    <mergeCell ref="A35:C35"/>
    <mergeCell ref="A12:C12"/>
    <mergeCell ref="A15:C15"/>
    <mergeCell ref="A17:C17"/>
    <mergeCell ref="A30:F30"/>
    <mergeCell ref="A1:E1"/>
    <mergeCell ref="A4:E4"/>
    <mergeCell ref="A7:C7"/>
    <mergeCell ref="A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Самышкина</dc:creator>
  <cp:keywords/>
  <dc:description/>
  <cp:lastModifiedBy>Самышкина</cp:lastModifiedBy>
  <cp:lastPrinted>2008-11-24T08:05:55Z</cp:lastPrinted>
  <dcterms:created xsi:type="dcterms:W3CDTF">2008-11-19T13:15:58Z</dcterms:created>
  <dcterms:modified xsi:type="dcterms:W3CDTF">2008-11-24T08:06:14Z</dcterms:modified>
  <cp:category/>
  <cp:version/>
  <cp:contentType/>
  <cp:contentStatus/>
</cp:coreProperties>
</file>