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"/>
  </bookViews>
  <sheets>
    <sheet name="приложение 1" sheetId="1" r:id="rId1"/>
    <sheet name="приложение 4" sheetId="2" r:id="rId2"/>
  </sheets>
  <definedNames>
    <definedName name="_xlnm.Print_Titles" localSheetId="0">'приложение 1'!$17:$17</definedName>
    <definedName name="_xlnm.Print_Area" localSheetId="1">'приложение 4'!$A$1:$I$23</definedName>
  </definedNames>
  <calcPr fullCalcOnLoad="1"/>
</workbook>
</file>

<file path=xl/sharedStrings.xml><?xml version="1.0" encoding="utf-8"?>
<sst xmlns="http://schemas.openxmlformats.org/spreadsheetml/2006/main" count="432" uniqueCount="185">
  <si>
    <t>№ п/п</t>
  </si>
  <si>
    <t>Адрес многоквартирного дома</t>
  </si>
  <si>
    <t xml:space="preserve">Год </t>
  </si>
  <si>
    <t>Площадь помещений МКД</t>
  </si>
  <si>
    <t>Вид ремонта</t>
  </si>
  <si>
    <t xml:space="preserve">Стоимость капитального ремонта,  руб. 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</si>
  <si>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</si>
  <si>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</si>
  <si>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</si>
  <si>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чел.</t>
  </si>
  <si>
    <t>руб.</t>
  </si>
  <si>
    <t>Муниципальное образование "Город Саратов"</t>
  </si>
  <si>
    <t>X</t>
  </si>
  <si>
    <t>ед.</t>
  </si>
  <si>
    <t>Материал стен</t>
  </si>
  <si>
    <t>Количество этажей</t>
  </si>
  <si>
    <t>Количество подъездов</t>
  </si>
  <si>
    <t>завершение последнего капитального ремонта</t>
  </si>
  <si>
    <t>Общая площадь МКД, всего</t>
  </si>
  <si>
    <t>Приложение № 1 к  Программе</t>
  </si>
  <si>
    <t>кв. м</t>
  </si>
  <si>
    <t>руб./кв. м</t>
  </si>
  <si>
    <t>Итого по муниципальному образованию "Город Саратов"</t>
  </si>
  <si>
    <t>Х</t>
  </si>
  <si>
    <t>кирпичные</t>
  </si>
  <si>
    <t>-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</si>
  <si>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</si>
  <si>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</si>
  <si>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всего:</t>
  </si>
  <si>
    <t>в том числе</t>
  </si>
  <si>
    <t>ЧАСТ</t>
  </si>
  <si>
    <t>Приложение № 4 к Программе</t>
  </si>
  <si>
    <t xml:space="preserve">всего: </t>
  </si>
  <si>
    <t>Количество жителей, зарегистрированных в МКД на дату утверждения Программы</t>
  </si>
  <si>
    <t>Исполнитель</t>
  </si>
  <si>
    <t>Код классификации</t>
  </si>
  <si>
    <t>Финансовые затраты, руб.</t>
  </si>
  <si>
    <t>наименование показателя</t>
  </si>
  <si>
    <t>ед.изм.</t>
  </si>
  <si>
    <t>базовое значение</t>
  </si>
  <si>
    <t>целевое значение</t>
  </si>
  <si>
    <t>Показатели результативности выполнения Программы</t>
  </si>
  <si>
    <t>Предоставление субсидий на возмещение части затрат, возникающих в связи с проведением капитального ремонта многоквартирных домов</t>
  </si>
  <si>
    <t>117 0501 0980101 006 242</t>
  </si>
  <si>
    <t>117 0501 7955200 006 242</t>
  </si>
  <si>
    <t>количество домов, в которых проведена замена лифтового оборудования, признанного непригодными для эксплуатации</t>
  </si>
  <si>
    <t>количество домов, в которых проведен ремонт крыш</t>
  </si>
  <si>
    <t>количество домов, в которых проведено утепление и ремонт фасада</t>
  </si>
  <si>
    <t>117 0501 0980201 006 242</t>
  </si>
  <si>
    <t xml:space="preserve"> средства областного бюджета</t>
  </si>
  <si>
    <t xml:space="preserve"> средства  бюджета муниципального образования "Город Саратов"</t>
  </si>
  <si>
    <t xml:space="preserve">  средства  государственной корпорации - Фонд содействия реформированию жилищно-коммунального хозяйства</t>
  </si>
  <si>
    <t xml:space="preserve">ПЕРЕЧЕНЬ 
МНОГОКВАРТИРНЫХ ДОМОВ, В ОТНОШЕНИИ КОТОРЫХ ПЛАНИРУЕТСЯ ПРЕДОСТАВЛЕНИЕ ФИНАНСОВОЙ ПОДДЕРЖКИ В РАМКАХ ВЕДОМСТВЕННОЙ ЦЕЛЕВОЙ ПРОГРАММЫ "МУНИЦИПАЛЬНАЯ АДРЕСНАЯ ПРОГРАММА ПО ПРОВЕДЕНИЮ КАПИТАЛЬНОГО РЕМОНТА МНОГОКВАРТИРНЫХ ДОМОВ НА ТЕРРИТОРИИ МУНИЦИПАЛЬНОГО ОБРАЗОВАНИЯ "ГОРОД САРАТОВ" НА 2013 ГОД                                                                                                                                                                                                
</t>
  </si>
  <si>
    <t>СИСТЕМА ПРОГРАММНЫХ МЕРОПРИЯТИЙ</t>
  </si>
  <si>
    <t>Цели, задачи, наименование мероприятий</t>
  </si>
  <si>
    <t>2013 год</t>
  </si>
  <si>
    <t>Г. Саратов, ул. 2-я Садовая, д. 96 А</t>
  </si>
  <si>
    <t>Г. Саратов, ул. им. Азина В.М., д. 38</t>
  </si>
  <si>
    <t>Г. Саратов, ул. им. Мичурина И.В., д. 123</t>
  </si>
  <si>
    <t>Г. Саратов, ул. Соколовогорская, д. 6</t>
  </si>
  <si>
    <t xml:space="preserve">Г. Саратов, ул. им. Лермонтова М.Ю., д. 21 </t>
  </si>
  <si>
    <t>Г. Саратов, ул. им. Чернышевского Н.Г., д. 57 Б</t>
  </si>
  <si>
    <t>Г. Саратов, ул. Артиллерийская, д. 15</t>
  </si>
  <si>
    <t>Г. Саратов, ул. Станционная, д. 4</t>
  </si>
  <si>
    <t>Г. Саратов, ул. Рабочая, д. 10</t>
  </si>
  <si>
    <t>Г. Саратов, ул. Соколовогорская, д. 18</t>
  </si>
  <si>
    <t>Г. Саратов, ул. Артиллерийская, д. 1</t>
  </si>
  <si>
    <t>Г. Саратов, ул. им. Пономарева П.Т., д. 12</t>
  </si>
  <si>
    <t>Г. Саратов, ул. им. Пономарева П.Т., д. 14</t>
  </si>
  <si>
    <t>Г. Саратов, ул. им. Пономарева П.Т., д. 26 А</t>
  </si>
  <si>
    <t>Г. Саратов, ул. им. Чапаева В.И., д. 6</t>
  </si>
  <si>
    <t>Г. Саратов, ул. им. Тархова С.Ф., д. 10</t>
  </si>
  <si>
    <t>панельные</t>
  </si>
  <si>
    <t>Г. Саратов, ул. им. Тархова С.Ф., д. 8</t>
  </si>
  <si>
    <t>Г. Саратов, ул. Малая Елшанская, д. 16</t>
  </si>
  <si>
    <t>Г. Саратов, ул. им. Пугачева Е.И., д. 1</t>
  </si>
  <si>
    <t xml:space="preserve">Г. Саратов, ул. Валовая, д. 27 </t>
  </si>
  <si>
    <t>Г. Саратов, 1-й Тульский пр., д. 4 А</t>
  </si>
  <si>
    <t>Г. Саратов, ул. им. Шехурдина А.П., д. 36</t>
  </si>
  <si>
    <t>Г. Саратов, ул. им. Рахова В.Г., д. 11</t>
  </si>
  <si>
    <t>Г. Саратов, Санаторный пр., д. 7</t>
  </si>
  <si>
    <t>Г. Саратов, Санаторный пр., д. 7 А</t>
  </si>
  <si>
    <t>Г. Саратов, просп. Энтузиастов, д. 23</t>
  </si>
  <si>
    <t>Г. Саратов, ул. Малая Елшанская, д. 13</t>
  </si>
  <si>
    <t>Г. Саратов, ул. Новоузенская, д. 151</t>
  </si>
  <si>
    <t>Г. Саратов, ул. Шелковичная, д. 204</t>
  </si>
  <si>
    <t>Г. Саратов, ул. Новоузенская, д. 58/76</t>
  </si>
  <si>
    <t>Г. Саратов, ул. им. Посадского, д. 235/243</t>
  </si>
  <si>
    <t>Г. Саратов, ул. Политехническая, д. 74/82</t>
  </si>
  <si>
    <t>Г. Саратов, 6-й Динамовский пр., д. 40 Б</t>
  </si>
  <si>
    <t>Г. Саратов, ул. Химическая, д. 7</t>
  </si>
  <si>
    <t>Г. Саратов, ул. им. Куприянова А.И., д. 5</t>
  </si>
  <si>
    <t>Г. Саратов, ул. Шелковичная, д. 218</t>
  </si>
  <si>
    <t>Г. Саратов, ул. Томская, д. 15</t>
  </si>
  <si>
    <t>Г. Саратов, ул. Буровая, д. 9</t>
  </si>
  <si>
    <t>Г. Саратов, просп. им. 50 лет Октября, д. 71</t>
  </si>
  <si>
    <t>Г. Саратов, просп. им. 50 лет Октября, д. 67</t>
  </si>
  <si>
    <t>Г. Саратов, ул. Вольская, д. 20</t>
  </si>
  <si>
    <t>Г. Саратов, ул. Одесская, д. 5</t>
  </si>
  <si>
    <t>Г. Саратов, ул. Мира, д. 3</t>
  </si>
  <si>
    <t>10.2013</t>
  </si>
  <si>
    <t>Г. Саратов, ул. Миллеровская, д. 64 А</t>
  </si>
  <si>
    <t>Г. Саратов, просп. им. 50 лет Октября, д. 69</t>
  </si>
  <si>
    <t>Г. Саратов, Кавказский пр., д. 6 А</t>
  </si>
  <si>
    <t>Г. Саратов, Санаторный пр., д. 9 А</t>
  </si>
  <si>
    <t>Г. Саратов, ул. 3-я Степная, д. 4 Б</t>
  </si>
  <si>
    <t>Г. Саратов, ул. Рабочая, д. 4/6</t>
  </si>
  <si>
    <t>Г. Саратов, ул. им. Мичурина И.В., д. 170</t>
  </si>
  <si>
    <t>Г. Саратов, ул. им. Горького А.М., д. 6</t>
  </si>
  <si>
    <t>Г. Саратов, ул. Рябиновская, д. 4</t>
  </si>
  <si>
    <t>Г. Саратов, ул. им. Жуковского Н.Е., д. 20</t>
  </si>
  <si>
    <t>Г. Саратов, 3-й Московский пр., д. 19</t>
  </si>
  <si>
    <t>Г. Саратов, ул. им. Чернышевского Н.Г., д. 129 А</t>
  </si>
  <si>
    <t>Г. Саратов, ул. Новоузенская, д. 147 А</t>
  </si>
  <si>
    <t>Г. Саратов, ул. Аэропорт, д. 4</t>
  </si>
  <si>
    <t>комитет по жилищно-коммунальному хозяйству</t>
  </si>
  <si>
    <t xml:space="preserve">Цель - повышение уровня безопасности и комфортности проживания граждан, путем проведения капитального ремонта многоквартирных домов </t>
  </si>
  <si>
    <t xml:space="preserve">Задача. Проведение капитального ремонта многоквартирных домов на территории муниципального образования "Город Саратов" 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</si>
  <si>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</si>
  <si>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</si>
  <si>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</si>
  <si>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</si>
  <si>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</si>
  <si>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</si>
  <si>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</si>
  <si>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</si>
  <si>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</si>
  <si>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</si>
  <si>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</si>
  <si>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</si>
  <si>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</si>
  <si>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</si>
  <si>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</si>
  <si>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</si>
  <si>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</si>
  <si>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</si>
  <si>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</si>
  <si>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</si>
  <si>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</si>
  <si>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</si>
  <si>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</si>
  <si>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</si>
  <si>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</si>
  <si>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</si>
  <si>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</si>
  <si>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</si>
  <si>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</si>
  <si>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</si>
  <si>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</si>
  <si>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</si>
  <si>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</si>
  <si>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</si>
  <si>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</si>
  <si>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</si>
  <si>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</si>
  <si>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</si>
  <si>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</si>
  <si>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</si>
  <si>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</si>
  <si>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</si>
  <si>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</si>
  <si>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</si>
  <si>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</si>
  <si>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</si>
  <si>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</si>
  <si>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</si>
  <si>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</si>
  <si>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</si>
  <si>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</si>
  <si>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</si>
  <si>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</si>
  <si>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</si>
  <si>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</si>
  <si>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</si>
  <si>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 средства ТСЖ, ЖК, ЖСК или иных специализированных потребительских кооперативов либо собственников помещеий  в многоквартирном доме</t>
  </si>
  <si>
    <t>7.</t>
  </si>
  <si>
    <t>количество домов, в которых проведен ремонт внутридомовых инженерных систем электро-, тепло-, водоснабжения, водоотведения, в том числе установка приборов учета потребления ресурсов (электрической энергии и холодной воды)</t>
  </si>
  <si>
    <t xml:space="preserve">Приложение № 2 </t>
  </si>
  <si>
    <t xml:space="preserve">к постановлению администрации </t>
  </si>
  <si>
    <t xml:space="preserve">муниципального образования </t>
  </si>
  <si>
    <t>"Город Саратов"</t>
  </si>
  <si>
    <t xml:space="preserve">Приложение № 1 </t>
  </si>
  <si>
    <t>Председатель комитета по ЖКХ</t>
  </si>
  <si>
    <t>А.В. Савицкий</t>
  </si>
  <si>
    <t>от 18 июня 2013 года  № 1141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</si>
</sst>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[$-FC19]d\ mmmm\ yyyy\ &quot;г.&quot;"/>
    <numFmt numFmtId="173" formatCode="#,##0.0000"/>
    <numFmt numFmtId="174" formatCode="0.0000"/>
    <numFmt numFmtId="175" formatCode="0.00000"/>
    <numFmt numFmtId="176" formatCode="0.000000"/>
    <numFmt numFmtId="177" formatCode="0.0000000"/>
  </numFmts>
  <fonts count="43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horizontal="center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textRotation="90" wrapText="1"/>
    </xf>
    <xf numFmtId="4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2" fontId="1" fillId="0" borderId="25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3" fillId="0" borderId="2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D58">
      <selection activeCell="P83" sqref="P83"/>
    </sheetView>
  </sheetViews>
  <sheetFormatPr defaultColWidth="9.125" defaultRowHeight="12.75"/>
  <cols>
    <col min="1" max="1" width="4.50390625" style="1" customWidth="1"/>
    <col min="2" max="2" width="41.50390625" style="2" customWidth="1"/>
    <col min="3" max="3" width="8.625" style="3" customWidth="1"/>
    <col min="4" max="4" width="6.625" style="3" customWidth="1"/>
    <col min="5" max="5" width="9.625" style="3" customWidth="1"/>
    <col min="6" max="7" width="5.00390625" style="3" customWidth="1"/>
    <col min="8" max="10" width="8.625" style="4" customWidth="1"/>
    <col min="11" max="11" width="8.625" style="3" customWidth="1"/>
    <col min="12" max="12" width="7.50390625" style="5" customWidth="1"/>
    <col min="13" max="13" width="11.625" style="48" customWidth="1"/>
    <col min="14" max="14" width="11.50390625" style="48" customWidth="1"/>
    <col min="15" max="16" width="10.625" style="48" customWidth="1"/>
    <col min="17" max="17" width="11.50390625" style="48" customWidth="1"/>
    <col min="18" max="19" width="7.625" style="53" customWidth="1"/>
    <col min="20" max="20" width="7.625" style="3" customWidth="1"/>
    <col min="21" max="16384" width="9.125" style="5" customWidth="1"/>
  </cols>
  <sheetData>
    <row r="1" spans="17:20" ht="13.5">
      <c r="Q1" s="90" t="s">
        <v>181</v>
      </c>
      <c r="R1" s="90"/>
      <c r="S1" s="90"/>
      <c r="T1" s="90"/>
    </row>
    <row r="2" spans="17:20" ht="13.5">
      <c r="Q2" s="90" t="s">
        <v>178</v>
      </c>
      <c r="R2" s="90"/>
      <c r="S2" s="90"/>
      <c r="T2" s="90"/>
    </row>
    <row r="3" spans="17:20" ht="13.5">
      <c r="Q3" s="90" t="s">
        <v>179</v>
      </c>
      <c r="R3" s="90"/>
      <c r="S3" s="90"/>
      <c r="T3" s="90"/>
    </row>
    <row r="4" spans="17:20" ht="13.5">
      <c r="Q4" s="90" t="s">
        <v>180</v>
      </c>
      <c r="R4" s="90"/>
      <c r="S4" s="90"/>
      <c r="T4" s="90"/>
    </row>
    <row r="5" spans="17:20" ht="12">
      <c r="Q5" s="49"/>
      <c r="R5" s="49"/>
      <c r="S5" s="49"/>
      <c r="T5" s="33"/>
    </row>
    <row r="6" spans="1:20" ht="12.75" customHeight="1">
      <c r="A6" s="7"/>
      <c r="B6" s="8"/>
      <c r="C6" s="9"/>
      <c r="D6" s="9"/>
      <c r="E6" s="9"/>
      <c r="F6" s="9"/>
      <c r="G6" s="9"/>
      <c r="H6" s="10"/>
      <c r="I6" s="10"/>
      <c r="J6" s="10"/>
      <c r="K6" s="9"/>
      <c r="L6" s="11"/>
      <c r="M6" s="50"/>
      <c r="N6" s="51"/>
      <c r="O6" s="51"/>
      <c r="P6" s="51"/>
      <c r="Q6" s="51"/>
      <c r="R6" s="51"/>
      <c r="S6" s="51"/>
      <c r="T6" s="26"/>
    </row>
    <row r="7" spans="1:20" ht="12.75" customHeight="1">
      <c r="A7" s="7"/>
      <c r="B7" s="8"/>
      <c r="C7" s="9"/>
      <c r="D7" s="9"/>
      <c r="E7" s="9"/>
      <c r="F7" s="9"/>
      <c r="G7" s="9"/>
      <c r="H7" s="10"/>
      <c r="I7" s="10"/>
      <c r="J7" s="10"/>
      <c r="K7" s="9"/>
      <c r="L7" s="11"/>
      <c r="M7" s="50"/>
      <c r="N7" s="51"/>
      <c r="O7" s="51"/>
      <c r="P7" s="51"/>
      <c r="Q7" s="93" t="s">
        <v>19</v>
      </c>
      <c r="R7" s="93"/>
      <c r="S7" s="93"/>
      <c r="T7" s="93"/>
    </row>
    <row r="8" spans="1:16" ht="12.75" customHeight="1">
      <c r="A8" s="7"/>
      <c r="B8" s="8"/>
      <c r="C8" s="9"/>
      <c r="D8" s="9"/>
      <c r="E8" s="9"/>
      <c r="F8" s="9"/>
      <c r="G8" s="9"/>
      <c r="H8" s="10"/>
      <c r="I8" s="10"/>
      <c r="J8" s="10"/>
      <c r="K8" s="9"/>
      <c r="L8" s="11"/>
      <c r="M8" s="50"/>
      <c r="N8" s="52"/>
      <c r="O8" s="52"/>
      <c r="P8" s="52"/>
    </row>
    <row r="9" spans="1:20" ht="15.75" customHeight="1">
      <c r="A9" s="91" t="s">
        <v>52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ht="15.7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ht="15.75" customHeight="1" thickBo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ht="12" customHeight="1">
      <c r="A12" s="100" t="s">
        <v>0</v>
      </c>
      <c r="B12" s="118" t="s">
        <v>1</v>
      </c>
      <c r="C12" s="121" t="s">
        <v>2</v>
      </c>
      <c r="D12" s="121"/>
      <c r="E12" s="94" t="s">
        <v>14</v>
      </c>
      <c r="F12" s="94" t="s">
        <v>15</v>
      </c>
      <c r="G12" s="94" t="s">
        <v>16</v>
      </c>
      <c r="H12" s="123" t="s">
        <v>18</v>
      </c>
      <c r="I12" s="117" t="s">
        <v>3</v>
      </c>
      <c r="J12" s="117"/>
      <c r="K12" s="94" t="s">
        <v>33</v>
      </c>
      <c r="L12" s="94" t="s">
        <v>4</v>
      </c>
      <c r="M12" s="122" t="s">
        <v>5</v>
      </c>
      <c r="N12" s="122"/>
      <c r="O12" s="122"/>
      <c r="P12" s="122"/>
      <c r="Q12" s="122"/>
      <c r="R12" s="97" t="s">
        <v>26</v>
      </c>
      <c r="S12" s="97" t="s">
        <v>27</v>
      </c>
      <c r="T12" s="106" t="s">
        <v>6</v>
      </c>
    </row>
    <row r="13" spans="1:20" ht="12.75" customHeight="1">
      <c r="A13" s="101"/>
      <c r="B13" s="119"/>
      <c r="C13" s="109" t="s">
        <v>7</v>
      </c>
      <c r="D13" s="109" t="s">
        <v>17</v>
      </c>
      <c r="E13" s="95"/>
      <c r="F13" s="95"/>
      <c r="G13" s="95"/>
      <c r="H13" s="114"/>
      <c r="I13" s="111" t="s">
        <v>32</v>
      </c>
      <c r="J13" s="113" t="s">
        <v>8</v>
      </c>
      <c r="K13" s="95"/>
      <c r="L13" s="95"/>
      <c r="M13" s="110" t="s">
        <v>28</v>
      </c>
      <c r="N13" s="116" t="s">
        <v>29</v>
      </c>
      <c r="O13" s="116"/>
      <c r="P13" s="116"/>
      <c r="Q13" s="116"/>
      <c r="R13" s="98"/>
      <c r="S13" s="98"/>
      <c r="T13" s="107"/>
    </row>
    <row r="14" spans="1:20" ht="30.75" customHeight="1">
      <c r="A14" s="101"/>
      <c r="B14" s="119"/>
      <c r="C14" s="95"/>
      <c r="D14" s="95"/>
      <c r="E14" s="95"/>
      <c r="F14" s="95"/>
      <c r="G14" s="95"/>
      <c r="H14" s="114"/>
      <c r="I14" s="111"/>
      <c r="J14" s="114"/>
      <c r="K14" s="95"/>
      <c r="L14" s="95"/>
      <c r="M14" s="110"/>
      <c r="N14" s="110" t="s">
        <v>51</v>
      </c>
      <c r="O14" s="110" t="s">
        <v>49</v>
      </c>
      <c r="P14" s="110" t="s">
        <v>50</v>
      </c>
      <c r="Q14" s="110" t="s">
        <v>174</v>
      </c>
      <c r="R14" s="98"/>
      <c r="S14" s="98"/>
      <c r="T14" s="107"/>
    </row>
    <row r="15" spans="1:20" ht="105" customHeight="1">
      <c r="A15" s="101"/>
      <c r="B15" s="119"/>
      <c r="C15" s="95"/>
      <c r="D15" s="95"/>
      <c r="E15" s="95"/>
      <c r="F15" s="95"/>
      <c r="G15" s="95"/>
      <c r="H15" s="115"/>
      <c r="I15" s="111"/>
      <c r="J15" s="115"/>
      <c r="K15" s="112"/>
      <c r="L15" s="95"/>
      <c r="M15" s="110"/>
      <c r="N15" s="110"/>
      <c r="O15" s="110"/>
      <c r="P15" s="110"/>
      <c r="Q15" s="110"/>
      <c r="R15" s="99"/>
      <c r="S15" s="99"/>
      <c r="T15" s="107"/>
    </row>
    <row r="16" spans="1:20" ht="19.5" customHeight="1" thickBot="1">
      <c r="A16" s="102"/>
      <c r="B16" s="120"/>
      <c r="C16" s="96"/>
      <c r="D16" s="96"/>
      <c r="E16" s="96"/>
      <c r="F16" s="96"/>
      <c r="G16" s="96"/>
      <c r="H16" s="24" t="s">
        <v>20</v>
      </c>
      <c r="I16" s="24" t="s">
        <v>20</v>
      </c>
      <c r="J16" s="24" t="s">
        <v>20</v>
      </c>
      <c r="K16" s="23" t="s">
        <v>9</v>
      </c>
      <c r="L16" s="96"/>
      <c r="M16" s="54" t="s">
        <v>10</v>
      </c>
      <c r="N16" s="54" t="s">
        <v>10</v>
      </c>
      <c r="O16" s="54" t="s">
        <v>10</v>
      </c>
      <c r="P16" s="54" t="s">
        <v>10</v>
      </c>
      <c r="Q16" s="54" t="s">
        <v>10</v>
      </c>
      <c r="R16" s="54" t="s">
        <v>21</v>
      </c>
      <c r="S16" s="54" t="s">
        <v>21</v>
      </c>
      <c r="T16" s="108"/>
    </row>
    <row r="17" spans="1:20" ht="12" thickBot="1">
      <c r="A17" s="13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5">
        <v>8</v>
      </c>
      <c r="I17" s="15">
        <v>9</v>
      </c>
      <c r="J17" s="15">
        <v>10</v>
      </c>
      <c r="K17" s="14">
        <v>11</v>
      </c>
      <c r="L17" s="16">
        <v>12</v>
      </c>
      <c r="M17" s="17">
        <v>13</v>
      </c>
      <c r="N17" s="17">
        <v>14</v>
      </c>
      <c r="O17" s="17">
        <v>15</v>
      </c>
      <c r="P17" s="17">
        <v>16</v>
      </c>
      <c r="Q17" s="17">
        <v>17</v>
      </c>
      <c r="R17" s="18">
        <v>18</v>
      </c>
      <c r="S17" s="18">
        <v>19</v>
      </c>
      <c r="T17" s="19">
        <v>20</v>
      </c>
    </row>
    <row r="18" spans="1:20" s="20" customFormat="1" ht="12.75" customHeight="1" thickBot="1">
      <c r="A18" s="103" t="s">
        <v>11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</row>
    <row r="19" spans="1:20" s="20" customFormat="1" ht="12.75" customHeight="1">
      <c r="A19" s="62" t="s">
        <v>118</v>
      </c>
      <c r="B19" s="63" t="s">
        <v>82</v>
      </c>
      <c r="C19" s="68">
        <v>1975</v>
      </c>
      <c r="D19" s="68" t="s">
        <v>25</v>
      </c>
      <c r="E19" s="69" t="s">
        <v>24</v>
      </c>
      <c r="F19" s="68">
        <v>5</v>
      </c>
      <c r="G19" s="68">
        <v>8</v>
      </c>
      <c r="H19" s="25">
        <v>7039.68</v>
      </c>
      <c r="I19" s="25">
        <f>6101.18+426.5</f>
        <v>6527.68</v>
      </c>
      <c r="J19" s="25">
        <v>4946.68</v>
      </c>
      <c r="K19" s="68">
        <v>306</v>
      </c>
      <c r="L19" s="68" t="s">
        <v>30</v>
      </c>
      <c r="M19" s="25">
        <f aca="true" t="shared" si="0" ref="M19:M50">N19+O19+P19+Q19</f>
        <v>1322104</v>
      </c>
      <c r="N19" s="25">
        <v>692121.44</v>
      </c>
      <c r="O19" s="25">
        <v>215833.49</v>
      </c>
      <c r="P19" s="25">
        <v>215833.49</v>
      </c>
      <c r="Q19" s="25">
        <v>198315.58</v>
      </c>
      <c r="R19" s="75">
        <v>202.53811461346143</v>
      </c>
      <c r="S19" s="25">
        <v>4751.95</v>
      </c>
      <c r="T19" s="70" t="s">
        <v>100</v>
      </c>
    </row>
    <row r="20" spans="1:20" s="20" customFormat="1" ht="12.75" customHeight="1">
      <c r="A20" s="42" t="s">
        <v>119</v>
      </c>
      <c r="B20" s="27" t="s">
        <v>96</v>
      </c>
      <c r="C20" s="21">
        <v>1957</v>
      </c>
      <c r="D20" s="21" t="s">
        <v>25</v>
      </c>
      <c r="E20" s="28" t="s">
        <v>24</v>
      </c>
      <c r="F20" s="21">
        <v>4</v>
      </c>
      <c r="G20" s="21">
        <v>3</v>
      </c>
      <c r="H20" s="22">
        <v>4316.71</v>
      </c>
      <c r="I20" s="22">
        <f>2311.97+128.3</f>
        <v>2440.27</v>
      </c>
      <c r="J20" s="22">
        <v>2198.52</v>
      </c>
      <c r="K20" s="21">
        <v>86</v>
      </c>
      <c r="L20" s="21" t="s">
        <v>30</v>
      </c>
      <c r="M20" s="22">
        <f t="shared" si="0"/>
        <v>2799643</v>
      </c>
      <c r="N20" s="22">
        <v>1465613.11</v>
      </c>
      <c r="O20" s="22">
        <v>457041.74</v>
      </c>
      <c r="P20" s="22">
        <v>457041.74</v>
      </c>
      <c r="Q20" s="22">
        <v>419946.41</v>
      </c>
      <c r="R20" s="76">
        <v>1147.2677203752044</v>
      </c>
      <c r="S20" s="22">
        <v>4751.95</v>
      </c>
      <c r="T20" s="36" t="s">
        <v>100</v>
      </c>
    </row>
    <row r="21" spans="1:20" s="20" customFormat="1" ht="12.75" customHeight="1">
      <c r="A21" s="42" t="s">
        <v>120</v>
      </c>
      <c r="B21" s="27" t="s">
        <v>102</v>
      </c>
      <c r="C21" s="21">
        <v>1958</v>
      </c>
      <c r="D21" s="21" t="s">
        <v>25</v>
      </c>
      <c r="E21" s="28" t="s">
        <v>24</v>
      </c>
      <c r="F21" s="21">
        <v>5</v>
      </c>
      <c r="G21" s="21">
        <v>4</v>
      </c>
      <c r="H21" s="22">
        <v>5489.52</v>
      </c>
      <c r="I21" s="22">
        <f>3186.86+586.8</f>
        <v>3773.66</v>
      </c>
      <c r="J21" s="22">
        <v>2824.74</v>
      </c>
      <c r="K21" s="21">
        <v>123</v>
      </c>
      <c r="L21" s="21" t="s">
        <v>30</v>
      </c>
      <c r="M21" s="22">
        <f t="shared" si="0"/>
        <v>2560665.9999999995</v>
      </c>
      <c r="N21" s="22">
        <v>1340508.64</v>
      </c>
      <c r="O21" s="22">
        <v>418028.75</v>
      </c>
      <c r="P21" s="22">
        <v>418028.75</v>
      </c>
      <c r="Q21" s="22">
        <v>384099.86</v>
      </c>
      <c r="R21" s="76">
        <v>678.5629865965667</v>
      </c>
      <c r="S21" s="22">
        <v>4751.95</v>
      </c>
      <c r="T21" s="36" t="s">
        <v>100</v>
      </c>
    </row>
    <row r="22" spans="1:20" s="20" customFormat="1" ht="12.75" customHeight="1">
      <c r="A22" s="42" t="s">
        <v>121</v>
      </c>
      <c r="B22" s="27" t="s">
        <v>95</v>
      </c>
      <c r="C22" s="21">
        <v>1957</v>
      </c>
      <c r="D22" s="21" t="s">
        <v>25</v>
      </c>
      <c r="E22" s="28" t="s">
        <v>24</v>
      </c>
      <c r="F22" s="21">
        <v>4</v>
      </c>
      <c r="G22" s="21">
        <v>3</v>
      </c>
      <c r="H22" s="22">
        <v>3868.84</v>
      </c>
      <c r="I22" s="22">
        <v>2533.34</v>
      </c>
      <c r="J22" s="22">
        <v>2018.44</v>
      </c>
      <c r="K22" s="21">
        <v>89</v>
      </c>
      <c r="L22" s="21" t="s">
        <v>30</v>
      </c>
      <c r="M22" s="22">
        <f t="shared" si="0"/>
        <v>1792281</v>
      </c>
      <c r="N22" s="22">
        <v>938259.1</v>
      </c>
      <c r="O22" s="22">
        <v>292589.89</v>
      </c>
      <c r="P22" s="22">
        <v>292589.89</v>
      </c>
      <c r="Q22" s="22">
        <v>268842.12</v>
      </c>
      <c r="R22" s="76">
        <v>707.4774803224202</v>
      </c>
      <c r="S22" s="22">
        <v>4751.95</v>
      </c>
      <c r="T22" s="36" t="s">
        <v>100</v>
      </c>
    </row>
    <row r="23" spans="1:20" s="20" customFormat="1" ht="12.75" customHeight="1">
      <c r="A23" s="42" t="s">
        <v>122</v>
      </c>
      <c r="B23" s="27" t="s">
        <v>89</v>
      </c>
      <c r="C23" s="35">
        <v>1981</v>
      </c>
      <c r="D23" s="21" t="s">
        <v>25</v>
      </c>
      <c r="E23" s="28" t="s">
        <v>24</v>
      </c>
      <c r="F23" s="21">
        <v>9</v>
      </c>
      <c r="G23" s="21">
        <v>3</v>
      </c>
      <c r="H23" s="22">
        <v>10544.6</v>
      </c>
      <c r="I23" s="22">
        <v>8029.25</v>
      </c>
      <c r="J23" s="22">
        <v>6633.7</v>
      </c>
      <c r="K23" s="21">
        <v>394</v>
      </c>
      <c r="L23" s="21" t="s">
        <v>30</v>
      </c>
      <c r="M23" s="22">
        <f t="shared" si="0"/>
        <v>1568301</v>
      </c>
      <c r="N23" s="22">
        <v>821005.57</v>
      </c>
      <c r="O23" s="22">
        <v>256025.15</v>
      </c>
      <c r="P23" s="22">
        <v>256025.15</v>
      </c>
      <c r="Q23" s="22">
        <v>235245.13</v>
      </c>
      <c r="R23" s="76">
        <v>195.3234735498334</v>
      </c>
      <c r="S23" s="22">
        <v>4751.95</v>
      </c>
      <c r="T23" s="36" t="s">
        <v>100</v>
      </c>
    </row>
    <row r="24" spans="1:20" s="20" customFormat="1" ht="12.75" customHeight="1">
      <c r="A24" s="42" t="s">
        <v>123</v>
      </c>
      <c r="B24" s="27" t="s">
        <v>103</v>
      </c>
      <c r="C24" s="21">
        <v>1974</v>
      </c>
      <c r="D24" s="21" t="s">
        <v>25</v>
      </c>
      <c r="E24" s="28" t="s">
        <v>72</v>
      </c>
      <c r="F24" s="21">
        <v>9</v>
      </c>
      <c r="G24" s="21">
        <v>4</v>
      </c>
      <c r="H24" s="22">
        <v>17800</v>
      </c>
      <c r="I24" s="22">
        <v>11023</v>
      </c>
      <c r="J24" s="22">
        <v>11023</v>
      </c>
      <c r="K24" s="21">
        <v>497</v>
      </c>
      <c r="L24" s="21" t="s">
        <v>30</v>
      </c>
      <c r="M24" s="22">
        <f t="shared" si="0"/>
        <v>2848321.76</v>
      </c>
      <c r="N24" s="22">
        <v>1491096.43</v>
      </c>
      <c r="O24" s="22">
        <v>464988.55</v>
      </c>
      <c r="P24" s="22">
        <v>464988.55</v>
      </c>
      <c r="Q24" s="22">
        <v>427248.23</v>
      </c>
      <c r="R24" s="76">
        <v>258.3980549759593</v>
      </c>
      <c r="S24" s="22">
        <v>4751.95</v>
      </c>
      <c r="T24" s="36" t="s">
        <v>100</v>
      </c>
    </row>
    <row r="25" spans="1:20" s="20" customFormat="1" ht="12.75" customHeight="1">
      <c r="A25" s="42" t="s">
        <v>175</v>
      </c>
      <c r="B25" s="27" t="s">
        <v>111</v>
      </c>
      <c r="C25" s="21">
        <v>1986</v>
      </c>
      <c r="D25" s="21" t="s">
        <v>25</v>
      </c>
      <c r="E25" s="28" t="s">
        <v>72</v>
      </c>
      <c r="F25" s="21">
        <v>9</v>
      </c>
      <c r="G25" s="21">
        <v>2</v>
      </c>
      <c r="H25" s="22">
        <v>4477</v>
      </c>
      <c r="I25" s="22">
        <v>3825.76</v>
      </c>
      <c r="J25" s="22">
        <v>3004.16</v>
      </c>
      <c r="K25" s="21">
        <v>185</v>
      </c>
      <c r="L25" s="21" t="s">
        <v>30</v>
      </c>
      <c r="M25" s="22">
        <f t="shared" si="0"/>
        <v>2806477</v>
      </c>
      <c r="N25" s="22">
        <v>1469190.72</v>
      </c>
      <c r="O25" s="22">
        <v>458157.38</v>
      </c>
      <c r="P25" s="22">
        <v>458157.38</v>
      </c>
      <c r="Q25" s="22">
        <v>420971.52</v>
      </c>
      <c r="R25" s="76">
        <v>733.5737212998201</v>
      </c>
      <c r="S25" s="22">
        <v>4751.95</v>
      </c>
      <c r="T25" s="36" t="s">
        <v>100</v>
      </c>
    </row>
    <row r="26" spans="1:20" s="20" customFormat="1" ht="12.75" customHeight="1">
      <c r="A26" s="42" t="s">
        <v>124</v>
      </c>
      <c r="B26" s="27" t="s">
        <v>80</v>
      </c>
      <c r="C26" s="21">
        <v>1975</v>
      </c>
      <c r="D26" s="21" t="s">
        <v>25</v>
      </c>
      <c r="E26" s="28" t="s">
        <v>72</v>
      </c>
      <c r="F26" s="21">
        <v>5</v>
      </c>
      <c r="G26" s="21">
        <v>6</v>
      </c>
      <c r="H26" s="22">
        <v>4408.18</v>
      </c>
      <c r="I26" s="22">
        <v>3946.1</v>
      </c>
      <c r="J26" s="22">
        <v>2805.6</v>
      </c>
      <c r="K26" s="21">
        <v>199</v>
      </c>
      <c r="L26" s="21" t="s">
        <v>30</v>
      </c>
      <c r="M26" s="22">
        <f t="shared" si="0"/>
        <v>5143965</v>
      </c>
      <c r="N26" s="22">
        <v>2692865.66</v>
      </c>
      <c r="O26" s="22">
        <v>839752.33</v>
      </c>
      <c r="P26" s="22">
        <v>839752.33</v>
      </c>
      <c r="Q26" s="22">
        <v>771594.68</v>
      </c>
      <c r="R26" s="76">
        <v>1303.556676211956</v>
      </c>
      <c r="S26" s="22">
        <v>4751.95</v>
      </c>
      <c r="T26" s="36" t="s">
        <v>100</v>
      </c>
    </row>
    <row r="27" spans="1:20" s="20" customFormat="1" ht="12.75" customHeight="1">
      <c r="A27" s="42" t="s">
        <v>125</v>
      </c>
      <c r="B27" s="27" t="s">
        <v>81</v>
      </c>
      <c r="C27" s="21">
        <v>1975</v>
      </c>
      <c r="D27" s="21" t="s">
        <v>25</v>
      </c>
      <c r="E27" s="28" t="s">
        <v>72</v>
      </c>
      <c r="F27" s="21">
        <v>5</v>
      </c>
      <c r="G27" s="21">
        <v>6</v>
      </c>
      <c r="H27" s="22">
        <v>4408.18</v>
      </c>
      <c r="I27" s="22">
        <v>3995.68</v>
      </c>
      <c r="J27" s="22">
        <v>2709.88</v>
      </c>
      <c r="K27" s="21">
        <v>213</v>
      </c>
      <c r="L27" s="21" t="s">
        <v>30</v>
      </c>
      <c r="M27" s="22">
        <f t="shared" si="0"/>
        <v>2196859</v>
      </c>
      <c r="N27" s="22">
        <v>1150055.68</v>
      </c>
      <c r="O27" s="22">
        <v>358637.25</v>
      </c>
      <c r="P27" s="22">
        <v>358637.25</v>
      </c>
      <c r="Q27" s="22">
        <v>329528.82</v>
      </c>
      <c r="R27" s="76">
        <v>549.8085432266848</v>
      </c>
      <c r="S27" s="22">
        <v>4751.95</v>
      </c>
      <c r="T27" s="36" t="s">
        <v>100</v>
      </c>
    </row>
    <row r="28" spans="1:20" s="20" customFormat="1" ht="12.75" customHeight="1">
      <c r="A28" s="42" t="s">
        <v>126</v>
      </c>
      <c r="B28" s="27" t="s">
        <v>104</v>
      </c>
      <c r="C28" s="21">
        <v>1975</v>
      </c>
      <c r="D28" s="21" t="s">
        <v>25</v>
      </c>
      <c r="E28" s="28" t="s">
        <v>72</v>
      </c>
      <c r="F28" s="21">
        <v>5</v>
      </c>
      <c r="G28" s="21">
        <v>6</v>
      </c>
      <c r="H28" s="22">
        <v>4408.18</v>
      </c>
      <c r="I28" s="22">
        <v>3948.91</v>
      </c>
      <c r="J28" s="22">
        <v>2867.07</v>
      </c>
      <c r="K28" s="21">
        <v>206</v>
      </c>
      <c r="L28" s="21" t="s">
        <v>30</v>
      </c>
      <c r="M28" s="22">
        <f t="shared" si="0"/>
        <v>826880</v>
      </c>
      <c r="N28" s="22">
        <v>432871.68</v>
      </c>
      <c r="O28" s="22">
        <v>134988.17</v>
      </c>
      <c r="P28" s="22">
        <v>134988.17</v>
      </c>
      <c r="Q28" s="22">
        <v>124031.98</v>
      </c>
      <c r="R28" s="76">
        <v>209.39449029134218</v>
      </c>
      <c r="S28" s="22">
        <v>4751.95</v>
      </c>
      <c r="T28" s="36" t="s">
        <v>100</v>
      </c>
    </row>
    <row r="29" spans="1:20" s="20" customFormat="1" ht="12.75" customHeight="1">
      <c r="A29" s="42" t="s">
        <v>127</v>
      </c>
      <c r="B29" s="27" t="s">
        <v>77</v>
      </c>
      <c r="C29" s="21">
        <v>1971</v>
      </c>
      <c r="D29" s="21" t="s">
        <v>25</v>
      </c>
      <c r="E29" s="28" t="s">
        <v>72</v>
      </c>
      <c r="F29" s="21">
        <v>5</v>
      </c>
      <c r="G29" s="21">
        <v>6</v>
      </c>
      <c r="H29" s="22">
        <v>5413.3</v>
      </c>
      <c r="I29" s="22">
        <v>3978.6</v>
      </c>
      <c r="J29" s="22">
        <v>3316.3</v>
      </c>
      <c r="K29" s="21">
        <v>217</v>
      </c>
      <c r="L29" s="21" t="s">
        <v>30</v>
      </c>
      <c r="M29" s="22">
        <f t="shared" si="0"/>
        <v>875498.9999999999</v>
      </c>
      <c r="N29" s="22">
        <v>458323.72</v>
      </c>
      <c r="O29" s="22">
        <v>142925.22</v>
      </c>
      <c r="P29" s="22">
        <v>142925.22</v>
      </c>
      <c r="Q29" s="22">
        <v>131324.84</v>
      </c>
      <c r="R29" s="76">
        <v>220.05202835168149</v>
      </c>
      <c r="S29" s="22">
        <v>4751.95</v>
      </c>
      <c r="T29" s="36" t="s">
        <v>100</v>
      </c>
    </row>
    <row r="30" spans="1:20" s="20" customFormat="1" ht="12.75" customHeight="1">
      <c r="A30" s="42" t="s">
        <v>128</v>
      </c>
      <c r="B30" s="27" t="s">
        <v>66</v>
      </c>
      <c r="C30" s="21">
        <v>1953</v>
      </c>
      <c r="D30" s="21" t="s">
        <v>25</v>
      </c>
      <c r="E30" s="28" t="s">
        <v>24</v>
      </c>
      <c r="F30" s="21">
        <v>4</v>
      </c>
      <c r="G30" s="21">
        <v>3</v>
      </c>
      <c r="H30" s="22">
        <v>2485.7</v>
      </c>
      <c r="I30" s="22">
        <v>2094.9</v>
      </c>
      <c r="J30" s="22">
        <v>2051.1</v>
      </c>
      <c r="K30" s="21">
        <v>91</v>
      </c>
      <c r="L30" s="21" t="s">
        <v>30</v>
      </c>
      <c r="M30" s="22">
        <f t="shared" si="0"/>
        <v>2306174</v>
      </c>
      <c r="N30" s="22">
        <v>1207282.08</v>
      </c>
      <c r="O30" s="22">
        <v>376482.92</v>
      </c>
      <c r="P30" s="22">
        <v>376482.92</v>
      </c>
      <c r="Q30" s="22">
        <v>345926.08</v>
      </c>
      <c r="R30" s="76">
        <v>1100.8515919614301</v>
      </c>
      <c r="S30" s="22">
        <v>4751.95</v>
      </c>
      <c r="T30" s="36" t="s">
        <v>100</v>
      </c>
    </row>
    <row r="31" spans="1:20" s="20" customFormat="1" ht="12.75" customHeight="1">
      <c r="A31" s="42" t="s">
        <v>129</v>
      </c>
      <c r="B31" s="27" t="s">
        <v>62</v>
      </c>
      <c r="C31" s="21">
        <v>1912</v>
      </c>
      <c r="D31" s="21" t="s">
        <v>25</v>
      </c>
      <c r="E31" s="28" t="s">
        <v>24</v>
      </c>
      <c r="F31" s="21">
        <v>3</v>
      </c>
      <c r="G31" s="21">
        <v>5</v>
      </c>
      <c r="H31" s="22">
        <v>1567.3</v>
      </c>
      <c r="I31" s="22">
        <v>1310.22</v>
      </c>
      <c r="J31" s="22">
        <v>996.51</v>
      </c>
      <c r="K31" s="21">
        <v>71</v>
      </c>
      <c r="L31" s="21" t="s">
        <v>30</v>
      </c>
      <c r="M31" s="22">
        <f t="shared" si="0"/>
        <v>935463</v>
      </c>
      <c r="N31" s="22">
        <v>489714.9</v>
      </c>
      <c r="O31" s="22">
        <v>152714.34</v>
      </c>
      <c r="P31" s="22">
        <v>152714.34</v>
      </c>
      <c r="Q31" s="22">
        <v>140319.42</v>
      </c>
      <c r="R31" s="76">
        <v>713.973989101067</v>
      </c>
      <c r="S31" s="22">
        <v>4751.95</v>
      </c>
      <c r="T31" s="36" t="s">
        <v>100</v>
      </c>
    </row>
    <row r="32" spans="1:20" s="20" customFormat="1" ht="12.75" customHeight="1">
      <c r="A32" s="42" t="s">
        <v>130</v>
      </c>
      <c r="B32" s="27" t="s">
        <v>114</v>
      </c>
      <c r="C32" s="21">
        <v>1960</v>
      </c>
      <c r="D32" s="21" t="s">
        <v>25</v>
      </c>
      <c r="E32" s="28" t="s">
        <v>24</v>
      </c>
      <c r="F32" s="21">
        <v>3</v>
      </c>
      <c r="G32" s="21">
        <v>3</v>
      </c>
      <c r="H32" s="22">
        <v>1716.4</v>
      </c>
      <c r="I32" s="22">
        <v>1606.9</v>
      </c>
      <c r="J32" s="22">
        <v>1392.94</v>
      </c>
      <c r="K32" s="68">
        <v>75</v>
      </c>
      <c r="L32" s="21" t="s">
        <v>30</v>
      </c>
      <c r="M32" s="22">
        <f t="shared" si="0"/>
        <v>813455</v>
      </c>
      <c r="N32" s="22">
        <v>425843.68</v>
      </c>
      <c r="O32" s="22">
        <v>132796.54</v>
      </c>
      <c r="P32" s="22">
        <v>132796.54</v>
      </c>
      <c r="Q32" s="22">
        <v>122018.24</v>
      </c>
      <c r="R32" s="76">
        <v>506.2262741925446</v>
      </c>
      <c r="S32" s="22">
        <v>4751.95</v>
      </c>
      <c r="T32" s="36" t="s">
        <v>100</v>
      </c>
    </row>
    <row r="33" spans="1:20" s="20" customFormat="1" ht="12.75" customHeight="1">
      <c r="A33" s="42" t="s">
        <v>131</v>
      </c>
      <c r="B33" s="27" t="s">
        <v>94</v>
      </c>
      <c r="C33" s="21">
        <v>1977</v>
      </c>
      <c r="D33" s="21" t="s">
        <v>25</v>
      </c>
      <c r="E33" s="73" t="s">
        <v>24</v>
      </c>
      <c r="F33" s="21">
        <v>9</v>
      </c>
      <c r="G33" s="21">
        <v>6</v>
      </c>
      <c r="H33" s="22">
        <v>14919</v>
      </c>
      <c r="I33" s="22">
        <v>14588.16</v>
      </c>
      <c r="J33" s="22">
        <v>12074.66</v>
      </c>
      <c r="K33" s="21">
        <v>661</v>
      </c>
      <c r="L33" s="21" t="s">
        <v>30</v>
      </c>
      <c r="M33" s="22">
        <f t="shared" si="0"/>
        <v>3592882</v>
      </c>
      <c r="N33" s="22">
        <v>1880873.71</v>
      </c>
      <c r="O33" s="22">
        <v>586538.02</v>
      </c>
      <c r="P33" s="22">
        <v>586538.02</v>
      </c>
      <c r="Q33" s="22">
        <v>538932.25</v>
      </c>
      <c r="R33" s="76">
        <v>246.28753729051505</v>
      </c>
      <c r="S33" s="22">
        <v>4751.95</v>
      </c>
      <c r="T33" s="36" t="s">
        <v>100</v>
      </c>
    </row>
    <row r="34" spans="1:20" s="20" customFormat="1" ht="12.75" customHeight="1">
      <c r="A34" s="42" t="s">
        <v>132</v>
      </c>
      <c r="B34" s="27" t="s">
        <v>76</v>
      </c>
      <c r="C34" s="21">
        <v>1970</v>
      </c>
      <c r="D34" s="21" t="s">
        <v>25</v>
      </c>
      <c r="E34" s="28" t="s">
        <v>24</v>
      </c>
      <c r="F34" s="21">
        <v>9</v>
      </c>
      <c r="G34" s="21">
        <v>5</v>
      </c>
      <c r="H34" s="22">
        <v>9777.2</v>
      </c>
      <c r="I34" s="22">
        <v>8025.68</v>
      </c>
      <c r="J34" s="22">
        <v>8025.68</v>
      </c>
      <c r="K34" s="21">
        <v>303</v>
      </c>
      <c r="L34" s="21" t="s">
        <v>30</v>
      </c>
      <c r="M34" s="22">
        <f t="shared" si="0"/>
        <v>6460055</v>
      </c>
      <c r="N34" s="22">
        <v>3381838.77</v>
      </c>
      <c r="O34" s="22">
        <v>1054604.03</v>
      </c>
      <c r="P34" s="22">
        <v>1054604.03</v>
      </c>
      <c r="Q34" s="22">
        <v>969008.17</v>
      </c>
      <c r="R34" s="76">
        <v>804.9230719390754</v>
      </c>
      <c r="S34" s="22">
        <v>4751.95</v>
      </c>
      <c r="T34" s="36" t="s">
        <v>100</v>
      </c>
    </row>
    <row r="35" spans="1:20" s="20" customFormat="1" ht="12.75" customHeight="1">
      <c r="A35" s="42" t="s">
        <v>133</v>
      </c>
      <c r="B35" s="27" t="s">
        <v>97</v>
      </c>
      <c r="C35" s="21">
        <v>1967</v>
      </c>
      <c r="D35" s="21" t="s">
        <v>25</v>
      </c>
      <c r="E35" s="28" t="s">
        <v>24</v>
      </c>
      <c r="F35" s="21">
        <v>5</v>
      </c>
      <c r="G35" s="21">
        <v>3</v>
      </c>
      <c r="H35" s="22">
        <v>4803.7</v>
      </c>
      <c r="I35" s="22">
        <v>3334.7</v>
      </c>
      <c r="J35" s="22">
        <v>2113.8</v>
      </c>
      <c r="K35" s="21">
        <v>74</v>
      </c>
      <c r="L35" s="21" t="s">
        <v>30</v>
      </c>
      <c r="M35" s="22">
        <f t="shared" si="0"/>
        <v>831343</v>
      </c>
      <c r="N35" s="22">
        <v>435208.06</v>
      </c>
      <c r="O35" s="22">
        <v>135716.75</v>
      </c>
      <c r="P35" s="22">
        <v>135716.75</v>
      </c>
      <c r="Q35" s="22">
        <v>124701.44</v>
      </c>
      <c r="R35" s="76">
        <v>249.30068671844546</v>
      </c>
      <c r="S35" s="22">
        <v>4751.95</v>
      </c>
      <c r="T35" s="36" t="s">
        <v>100</v>
      </c>
    </row>
    <row r="36" spans="1:20" s="20" customFormat="1" ht="12.75" customHeight="1">
      <c r="A36" s="42" t="s">
        <v>134</v>
      </c>
      <c r="B36" s="27" t="s">
        <v>57</v>
      </c>
      <c r="C36" s="21">
        <v>1957</v>
      </c>
      <c r="D36" s="21" t="s">
        <v>25</v>
      </c>
      <c r="E36" s="28" t="s">
        <v>24</v>
      </c>
      <c r="F36" s="21">
        <v>4</v>
      </c>
      <c r="G36" s="21">
        <v>3</v>
      </c>
      <c r="H36" s="22">
        <v>2193.25</v>
      </c>
      <c r="I36" s="22">
        <f>1997.25+129.2</f>
        <v>2126.45</v>
      </c>
      <c r="J36" s="22">
        <v>1708.05</v>
      </c>
      <c r="K36" s="21">
        <v>78</v>
      </c>
      <c r="L36" s="21" t="s">
        <v>30</v>
      </c>
      <c r="M36" s="22">
        <f t="shared" si="0"/>
        <v>3740882</v>
      </c>
      <c r="N36" s="22">
        <v>1958351.71</v>
      </c>
      <c r="O36" s="22">
        <v>610699.02</v>
      </c>
      <c r="P36" s="22">
        <v>610699.02</v>
      </c>
      <c r="Q36" s="22">
        <v>561132.25</v>
      </c>
      <c r="R36" s="76">
        <v>1759.2146535305324</v>
      </c>
      <c r="S36" s="22">
        <v>4751.95</v>
      </c>
      <c r="T36" s="36" t="s">
        <v>100</v>
      </c>
    </row>
    <row r="37" spans="1:20" s="20" customFormat="1" ht="12.75" customHeight="1">
      <c r="A37" s="42" t="s">
        <v>135</v>
      </c>
      <c r="B37" s="27" t="s">
        <v>67</v>
      </c>
      <c r="C37" s="21">
        <v>1961</v>
      </c>
      <c r="D37" s="21" t="s">
        <v>25</v>
      </c>
      <c r="E37" s="28" t="s">
        <v>24</v>
      </c>
      <c r="F37" s="21">
        <v>5</v>
      </c>
      <c r="G37" s="21">
        <v>4</v>
      </c>
      <c r="H37" s="22">
        <v>3528.85</v>
      </c>
      <c r="I37" s="22">
        <f>3256.95+32.9</f>
        <v>3289.85</v>
      </c>
      <c r="J37" s="22">
        <v>2714.15</v>
      </c>
      <c r="K37" s="21">
        <v>147</v>
      </c>
      <c r="L37" s="21" t="s">
        <v>30</v>
      </c>
      <c r="M37" s="22">
        <f t="shared" si="0"/>
        <v>3346650.9999999995</v>
      </c>
      <c r="N37" s="22">
        <v>1751971.79</v>
      </c>
      <c r="O37" s="22">
        <v>546340.8</v>
      </c>
      <c r="P37" s="22">
        <v>546340.8</v>
      </c>
      <c r="Q37" s="22">
        <v>501997.61</v>
      </c>
      <c r="R37" s="76">
        <v>1017.2655288235026</v>
      </c>
      <c r="S37" s="22">
        <v>4751.95</v>
      </c>
      <c r="T37" s="36" t="s">
        <v>100</v>
      </c>
    </row>
    <row r="38" spans="1:20" s="20" customFormat="1" ht="12.75" customHeight="1">
      <c r="A38" s="42" t="s">
        <v>136</v>
      </c>
      <c r="B38" s="27" t="s">
        <v>68</v>
      </c>
      <c r="C38" s="21">
        <v>1961</v>
      </c>
      <c r="D38" s="21" t="s">
        <v>25</v>
      </c>
      <c r="E38" s="28" t="s">
        <v>24</v>
      </c>
      <c r="F38" s="21">
        <v>5</v>
      </c>
      <c r="G38" s="21">
        <v>4</v>
      </c>
      <c r="H38" s="22">
        <v>3490.37</v>
      </c>
      <c r="I38" s="22">
        <v>3247.37</v>
      </c>
      <c r="J38" s="22">
        <v>2883.97</v>
      </c>
      <c r="K38" s="21">
        <v>149</v>
      </c>
      <c r="L38" s="21" t="s">
        <v>30</v>
      </c>
      <c r="M38" s="22">
        <f t="shared" si="0"/>
        <v>4893836</v>
      </c>
      <c r="N38" s="22">
        <v>2561923.13</v>
      </c>
      <c r="O38" s="22">
        <v>798918.77</v>
      </c>
      <c r="P38" s="22">
        <v>798918.77</v>
      </c>
      <c r="Q38" s="22">
        <v>734075.33</v>
      </c>
      <c r="R38" s="76">
        <v>1507.0152153896847</v>
      </c>
      <c r="S38" s="22">
        <v>4751.95</v>
      </c>
      <c r="T38" s="36" t="s">
        <v>100</v>
      </c>
    </row>
    <row r="39" spans="1:20" s="20" customFormat="1" ht="12.75" customHeight="1">
      <c r="A39" s="42" t="s">
        <v>137</v>
      </c>
      <c r="B39" s="27" t="s">
        <v>69</v>
      </c>
      <c r="C39" s="21">
        <v>1962</v>
      </c>
      <c r="D39" s="21" t="s">
        <v>25</v>
      </c>
      <c r="E39" s="28" t="s">
        <v>24</v>
      </c>
      <c r="F39" s="21">
        <v>5</v>
      </c>
      <c r="G39" s="21">
        <v>3</v>
      </c>
      <c r="H39" s="22">
        <v>2601.02</v>
      </c>
      <c r="I39" s="22">
        <v>2426.02</v>
      </c>
      <c r="J39" s="22">
        <v>1946.62</v>
      </c>
      <c r="K39" s="21">
        <v>131</v>
      </c>
      <c r="L39" s="21" t="s">
        <v>30</v>
      </c>
      <c r="M39" s="22">
        <f t="shared" si="0"/>
        <v>1921971</v>
      </c>
      <c r="N39" s="22">
        <v>1006151.81</v>
      </c>
      <c r="O39" s="22">
        <v>313761.79</v>
      </c>
      <c r="P39" s="22">
        <v>313761.79</v>
      </c>
      <c r="Q39" s="22">
        <v>288295.61</v>
      </c>
      <c r="R39" s="76">
        <v>792.2321332882664</v>
      </c>
      <c r="S39" s="22">
        <v>4751.95</v>
      </c>
      <c r="T39" s="36" t="s">
        <v>100</v>
      </c>
    </row>
    <row r="40" spans="1:20" s="20" customFormat="1" ht="12.75" customHeight="1">
      <c r="A40" s="42" t="s">
        <v>138</v>
      </c>
      <c r="B40" s="27" t="s">
        <v>83</v>
      </c>
      <c r="C40" s="21">
        <v>1976</v>
      </c>
      <c r="D40" s="21" t="s">
        <v>25</v>
      </c>
      <c r="E40" s="28" t="s">
        <v>72</v>
      </c>
      <c r="F40" s="21">
        <v>5</v>
      </c>
      <c r="G40" s="21">
        <v>6</v>
      </c>
      <c r="H40" s="22">
        <v>5017</v>
      </c>
      <c r="I40" s="22">
        <v>4891.4</v>
      </c>
      <c r="J40" s="22">
        <v>3707.1</v>
      </c>
      <c r="K40" s="21">
        <v>277</v>
      </c>
      <c r="L40" s="21" t="s">
        <v>30</v>
      </c>
      <c r="M40" s="22">
        <f t="shared" si="0"/>
        <v>1373935</v>
      </c>
      <c r="N40" s="22">
        <v>719254.97</v>
      </c>
      <c r="O40" s="22">
        <v>224294.91</v>
      </c>
      <c r="P40" s="22">
        <v>224294.91</v>
      </c>
      <c r="Q40" s="22">
        <v>206090.21</v>
      </c>
      <c r="R40" s="76">
        <v>280.88788485914057</v>
      </c>
      <c r="S40" s="22">
        <v>4751.95</v>
      </c>
      <c r="T40" s="36" t="s">
        <v>100</v>
      </c>
    </row>
    <row r="41" spans="1:20" s="20" customFormat="1" ht="12.75" customHeight="1">
      <c r="A41" s="42" t="s">
        <v>139</v>
      </c>
      <c r="B41" s="27" t="s">
        <v>74</v>
      </c>
      <c r="C41" s="21">
        <v>1968</v>
      </c>
      <c r="D41" s="21" t="s">
        <v>25</v>
      </c>
      <c r="E41" s="28" t="s">
        <v>72</v>
      </c>
      <c r="F41" s="21">
        <v>5</v>
      </c>
      <c r="G41" s="21">
        <v>4</v>
      </c>
      <c r="H41" s="22">
        <v>3985.14</v>
      </c>
      <c r="I41" s="22">
        <v>3391.36</v>
      </c>
      <c r="J41" s="22">
        <v>2830.36</v>
      </c>
      <c r="K41" s="21">
        <v>182</v>
      </c>
      <c r="L41" s="21" t="s">
        <v>30</v>
      </c>
      <c r="M41" s="22">
        <f t="shared" si="0"/>
        <v>2814525.2199999997</v>
      </c>
      <c r="N41" s="22">
        <v>1473403.95</v>
      </c>
      <c r="O41" s="22">
        <v>459471.26</v>
      </c>
      <c r="P41" s="22">
        <v>459471.26</v>
      </c>
      <c r="Q41" s="22">
        <v>422178.75</v>
      </c>
      <c r="R41" s="76">
        <v>829.9104842894886</v>
      </c>
      <c r="S41" s="22">
        <v>4751.95</v>
      </c>
      <c r="T41" s="36" t="s">
        <v>100</v>
      </c>
    </row>
    <row r="42" spans="1:20" s="20" customFormat="1" ht="12.75" customHeight="1">
      <c r="A42" s="42" t="s">
        <v>140</v>
      </c>
      <c r="B42" s="27" t="s">
        <v>101</v>
      </c>
      <c r="C42" s="21">
        <v>1964</v>
      </c>
      <c r="D42" s="21" t="s">
        <v>25</v>
      </c>
      <c r="E42" s="28" t="s">
        <v>24</v>
      </c>
      <c r="F42" s="21">
        <v>5</v>
      </c>
      <c r="G42" s="21">
        <v>4</v>
      </c>
      <c r="H42" s="22">
        <v>3821.92</v>
      </c>
      <c r="I42" s="22">
        <f>3210.82+113.1</f>
        <v>3323.92</v>
      </c>
      <c r="J42" s="22">
        <v>2628.29</v>
      </c>
      <c r="K42" s="21">
        <v>154</v>
      </c>
      <c r="L42" s="21" t="s">
        <v>30</v>
      </c>
      <c r="M42" s="22">
        <f t="shared" si="0"/>
        <v>1115122</v>
      </c>
      <c r="N42" s="22">
        <v>583766.36</v>
      </c>
      <c r="O42" s="22">
        <v>182043.68</v>
      </c>
      <c r="P42" s="22">
        <v>182043.68</v>
      </c>
      <c r="Q42" s="22">
        <v>167268.28</v>
      </c>
      <c r="R42" s="76">
        <v>335.48400683530286</v>
      </c>
      <c r="S42" s="22">
        <v>4751.95</v>
      </c>
      <c r="T42" s="36" t="s">
        <v>100</v>
      </c>
    </row>
    <row r="43" spans="1:20" s="20" customFormat="1" ht="12.75" customHeight="1">
      <c r="A43" s="42" t="s">
        <v>141</v>
      </c>
      <c r="B43" s="27" t="s">
        <v>99</v>
      </c>
      <c r="C43" s="21">
        <v>1977</v>
      </c>
      <c r="D43" s="21" t="s">
        <v>25</v>
      </c>
      <c r="E43" s="28" t="s">
        <v>24</v>
      </c>
      <c r="F43" s="21">
        <v>9</v>
      </c>
      <c r="G43" s="21">
        <v>1</v>
      </c>
      <c r="H43" s="22">
        <v>3584.9</v>
      </c>
      <c r="I43" s="22">
        <v>2634.9</v>
      </c>
      <c r="J43" s="22">
        <v>2535.7</v>
      </c>
      <c r="K43" s="21">
        <v>112</v>
      </c>
      <c r="L43" s="21" t="s">
        <v>30</v>
      </c>
      <c r="M43" s="22">
        <f t="shared" si="0"/>
        <v>1350000</v>
      </c>
      <c r="N43" s="22">
        <v>706725</v>
      </c>
      <c r="O43" s="22">
        <v>220387.51</v>
      </c>
      <c r="P43" s="22">
        <v>220387.51</v>
      </c>
      <c r="Q43" s="22">
        <v>202499.98</v>
      </c>
      <c r="R43" s="76">
        <v>512.3534099965843</v>
      </c>
      <c r="S43" s="22">
        <v>4751.95</v>
      </c>
      <c r="T43" s="36" t="s">
        <v>100</v>
      </c>
    </row>
    <row r="44" spans="1:20" s="20" customFormat="1" ht="12.75" customHeight="1">
      <c r="A44" s="42" t="s">
        <v>142</v>
      </c>
      <c r="B44" s="27" t="s">
        <v>113</v>
      </c>
      <c r="C44" s="21">
        <v>1960</v>
      </c>
      <c r="D44" s="21" t="s">
        <v>25</v>
      </c>
      <c r="E44" s="28" t="s">
        <v>24</v>
      </c>
      <c r="F44" s="21">
        <v>3</v>
      </c>
      <c r="G44" s="21">
        <v>2</v>
      </c>
      <c r="H44" s="22">
        <v>1403.6</v>
      </c>
      <c r="I44" s="22">
        <v>1171.45</v>
      </c>
      <c r="J44" s="22">
        <v>738.61</v>
      </c>
      <c r="K44" s="21">
        <v>47</v>
      </c>
      <c r="L44" s="21" t="s">
        <v>30</v>
      </c>
      <c r="M44" s="22">
        <f t="shared" si="0"/>
        <v>818824</v>
      </c>
      <c r="N44" s="22">
        <v>428654.36</v>
      </c>
      <c r="O44" s="22">
        <v>133673.02</v>
      </c>
      <c r="P44" s="22">
        <v>133673.02</v>
      </c>
      <c r="Q44" s="22">
        <v>122823.6</v>
      </c>
      <c r="R44" s="76">
        <v>698.9833112808911</v>
      </c>
      <c r="S44" s="22">
        <v>4751.95</v>
      </c>
      <c r="T44" s="36" t="s">
        <v>100</v>
      </c>
    </row>
    <row r="45" spans="1:20" s="20" customFormat="1" ht="12.75" customHeight="1">
      <c r="A45" s="42" t="s">
        <v>143</v>
      </c>
      <c r="B45" s="27" t="s">
        <v>84</v>
      </c>
      <c r="C45" s="21">
        <v>1978</v>
      </c>
      <c r="D45" s="21" t="s">
        <v>25</v>
      </c>
      <c r="E45" s="28" t="s">
        <v>72</v>
      </c>
      <c r="F45" s="21">
        <v>9</v>
      </c>
      <c r="G45" s="21">
        <v>2</v>
      </c>
      <c r="H45" s="22">
        <v>4926.6</v>
      </c>
      <c r="I45" s="22">
        <f>3813.6+649.7</f>
        <v>4463.3</v>
      </c>
      <c r="J45" s="22">
        <v>3553.5</v>
      </c>
      <c r="K45" s="21">
        <v>189</v>
      </c>
      <c r="L45" s="21" t="s">
        <v>30</v>
      </c>
      <c r="M45" s="22">
        <f t="shared" si="0"/>
        <v>456317.01999999996</v>
      </c>
      <c r="N45" s="22">
        <v>238881.96</v>
      </c>
      <c r="O45" s="22">
        <v>74493.76</v>
      </c>
      <c r="P45" s="22">
        <v>74493.76</v>
      </c>
      <c r="Q45" s="22">
        <v>68447.54</v>
      </c>
      <c r="R45" s="76">
        <v>102.23758653910782</v>
      </c>
      <c r="S45" s="22">
        <v>4751.95</v>
      </c>
      <c r="T45" s="36" t="s">
        <v>100</v>
      </c>
    </row>
    <row r="46" spans="1:20" s="20" customFormat="1" ht="12.75" customHeight="1">
      <c r="A46" s="42" t="s">
        <v>144</v>
      </c>
      <c r="B46" s="27" t="s">
        <v>86</v>
      </c>
      <c r="C46" s="21">
        <v>1979</v>
      </c>
      <c r="D46" s="21" t="s">
        <v>25</v>
      </c>
      <c r="E46" s="28" t="s">
        <v>72</v>
      </c>
      <c r="F46" s="21">
        <v>9</v>
      </c>
      <c r="G46" s="21">
        <v>4</v>
      </c>
      <c r="H46" s="22">
        <v>13915</v>
      </c>
      <c r="I46" s="22">
        <v>10886.7</v>
      </c>
      <c r="J46" s="22">
        <v>10886.7</v>
      </c>
      <c r="K46" s="21">
        <v>434</v>
      </c>
      <c r="L46" s="21" t="s">
        <v>30</v>
      </c>
      <c r="M46" s="22">
        <f t="shared" si="0"/>
        <v>4203665.04</v>
      </c>
      <c r="N46" s="22">
        <v>2200618.64</v>
      </c>
      <c r="O46" s="22">
        <v>686248.35</v>
      </c>
      <c r="P46" s="22">
        <v>686248.35</v>
      </c>
      <c r="Q46" s="22">
        <v>630549.7</v>
      </c>
      <c r="R46" s="76">
        <v>386.1284907272176</v>
      </c>
      <c r="S46" s="22">
        <v>4751.95</v>
      </c>
      <c r="T46" s="36" t="s">
        <v>100</v>
      </c>
    </row>
    <row r="47" spans="1:20" s="20" customFormat="1" ht="12.75" customHeight="1">
      <c r="A47" s="42" t="s">
        <v>145</v>
      </c>
      <c r="B47" s="27" t="s">
        <v>98</v>
      </c>
      <c r="C47" s="21">
        <v>1969</v>
      </c>
      <c r="D47" s="21" t="s">
        <v>25</v>
      </c>
      <c r="E47" s="28" t="s">
        <v>24</v>
      </c>
      <c r="F47" s="21">
        <v>9</v>
      </c>
      <c r="G47" s="21">
        <v>1</v>
      </c>
      <c r="H47" s="22">
        <v>2998.9</v>
      </c>
      <c r="I47" s="22">
        <v>2442.6</v>
      </c>
      <c r="J47" s="22">
        <v>1976</v>
      </c>
      <c r="K47" s="21">
        <v>100</v>
      </c>
      <c r="L47" s="21" t="s">
        <v>30</v>
      </c>
      <c r="M47" s="22">
        <f t="shared" si="0"/>
        <v>1350000</v>
      </c>
      <c r="N47" s="22">
        <v>706725</v>
      </c>
      <c r="O47" s="22">
        <v>220387.51</v>
      </c>
      <c r="P47" s="22">
        <v>220387.51</v>
      </c>
      <c r="Q47" s="22">
        <v>202499.98</v>
      </c>
      <c r="R47" s="76">
        <v>552.689756816507</v>
      </c>
      <c r="S47" s="22">
        <v>4751.95</v>
      </c>
      <c r="T47" s="36" t="s">
        <v>100</v>
      </c>
    </row>
    <row r="48" spans="1:20" s="20" customFormat="1" ht="12.75" customHeight="1">
      <c r="A48" s="42" t="s">
        <v>146</v>
      </c>
      <c r="B48" s="27" t="s">
        <v>88</v>
      </c>
      <c r="C48" s="21">
        <v>1980</v>
      </c>
      <c r="D48" s="21" t="s">
        <v>25</v>
      </c>
      <c r="E48" s="28" t="s">
        <v>24</v>
      </c>
      <c r="F48" s="21">
        <v>9</v>
      </c>
      <c r="G48" s="21">
        <v>5</v>
      </c>
      <c r="H48" s="22">
        <v>16856</v>
      </c>
      <c r="I48" s="22">
        <v>12986.6</v>
      </c>
      <c r="J48" s="22">
        <v>10963.48</v>
      </c>
      <c r="K48" s="21">
        <v>510</v>
      </c>
      <c r="L48" s="21" t="s">
        <v>30</v>
      </c>
      <c r="M48" s="22">
        <f t="shared" si="0"/>
        <v>1013691.0000000001</v>
      </c>
      <c r="N48" s="22">
        <v>530667.24</v>
      </c>
      <c r="O48" s="22">
        <v>165485.06</v>
      </c>
      <c r="P48" s="22">
        <v>165485.06</v>
      </c>
      <c r="Q48" s="22">
        <v>152053.64</v>
      </c>
      <c r="R48" s="76">
        <v>78.05668920271665</v>
      </c>
      <c r="S48" s="22">
        <v>4751.95</v>
      </c>
      <c r="T48" s="36" t="s">
        <v>100</v>
      </c>
    </row>
    <row r="49" spans="1:20" s="20" customFormat="1" ht="12.75" customHeight="1">
      <c r="A49" s="42" t="s">
        <v>147</v>
      </c>
      <c r="B49" s="27" t="s">
        <v>64</v>
      </c>
      <c r="C49" s="21">
        <v>1940</v>
      </c>
      <c r="D49" s="21" t="s">
        <v>25</v>
      </c>
      <c r="E49" s="28" t="s">
        <v>24</v>
      </c>
      <c r="F49" s="21">
        <v>6</v>
      </c>
      <c r="G49" s="21">
        <v>8</v>
      </c>
      <c r="H49" s="22">
        <v>5529.1</v>
      </c>
      <c r="I49" s="22">
        <f>4719.6+479.5</f>
        <v>5199.1</v>
      </c>
      <c r="J49" s="22">
        <v>4352.6</v>
      </c>
      <c r="K49" s="21">
        <v>135</v>
      </c>
      <c r="L49" s="21" t="s">
        <v>30</v>
      </c>
      <c r="M49" s="22">
        <f t="shared" si="0"/>
        <v>2434641</v>
      </c>
      <c r="N49" s="22">
        <v>1274534.56</v>
      </c>
      <c r="O49" s="22">
        <v>397455.16</v>
      </c>
      <c r="P49" s="22">
        <v>397455.16</v>
      </c>
      <c r="Q49" s="22">
        <v>365196.12</v>
      </c>
      <c r="R49" s="76">
        <v>468.28124098401645</v>
      </c>
      <c r="S49" s="22">
        <v>4751.95</v>
      </c>
      <c r="T49" s="36" t="s">
        <v>100</v>
      </c>
    </row>
    <row r="50" spans="1:20" s="20" customFormat="1" ht="12.75" customHeight="1">
      <c r="A50" s="42" t="s">
        <v>148</v>
      </c>
      <c r="B50" s="27" t="s">
        <v>106</v>
      </c>
      <c r="C50" s="21">
        <v>1968</v>
      </c>
      <c r="D50" s="21" t="s">
        <v>25</v>
      </c>
      <c r="E50" s="28" t="s">
        <v>24</v>
      </c>
      <c r="F50" s="21">
        <v>6</v>
      </c>
      <c r="G50" s="21">
        <v>4</v>
      </c>
      <c r="H50" s="22">
        <v>3750</v>
      </c>
      <c r="I50" s="22">
        <v>3175</v>
      </c>
      <c r="J50" s="22">
        <v>3175</v>
      </c>
      <c r="K50" s="21">
        <v>122</v>
      </c>
      <c r="L50" s="21" t="s">
        <v>30</v>
      </c>
      <c r="M50" s="22">
        <f t="shared" si="0"/>
        <v>1744674</v>
      </c>
      <c r="N50" s="22">
        <v>913336.83</v>
      </c>
      <c r="O50" s="22">
        <v>284818.04</v>
      </c>
      <c r="P50" s="22">
        <v>284818.04</v>
      </c>
      <c r="Q50" s="22">
        <v>261701.09</v>
      </c>
      <c r="R50" s="76">
        <v>549.5036220472441</v>
      </c>
      <c r="S50" s="22">
        <v>4751.95</v>
      </c>
      <c r="T50" s="36" t="s">
        <v>100</v>
      </c>
    </row>
    <row r="51" spans="1:20" s="20" customFormat="1" ht="12.75" customHeight="1">
      <c r="A51" s="42" t="s">
        <v>149</v>
      </c>
      <c r="B51" s="27" t="s">
        <v>109</v>
      </c>
      <c r="C51" s="21">
        <v>1978</v>
      </c>
      <c r="D51" s="21" t="s">
        <v>25</v>
      </c>
      <c r="E51" s="28" t="s">
        <v>72</v>
      </c>
      <c r="F51" s="21">
        <v>9</v>
      </c>
      <c r="G51" s="21">
        <v>4</v>
      </c>
      <c r="H51" s="22">
        <v>8672.92</v>
      </c>
      <c r="I51" s="22">
        <v>7862.82</v>
      </c>
      <c r="J51" s="22">
        <v>7076.93</v>
      </c>
      <c r="K51" s="21">
        <v>332</v>
      </c>
      <c r="L51" s="21" t="s">
        <v>30</v>
      </c>
      <c r="M51" s="22">
        <f aca="true" t="shared" si="1" ref="M51:M75">N51+O51+P51+Q51</f>
        <v>860304</v>
      </c>
      <c r="N51" s="22">
        <v>450369.14</v>
      </c>
      <c r="O51" s="22">
        <v>140444.63</v>
      </c>
      <c r="P51" s="22">
        <v>140444.63</v>
      </c>
      <c r="Q51" s="22">
        <v>129045.6</v>
      </c>
      <c r="R51" s="76">
        <v>109.41417964547071</v>
      </c>
      <c r="S51" s="22">
        <v>4751.95</v>
      </c>
      <c r="T51" s="36" t="s">
        <v>100</v>
      </c>
    </row>
    <row r="52" spans="1:20" s="20" customFormat="1" ht="12.75" customHeight="1">
      <c r="A52" s="42" t="s">
        <v>150</v>
      </c>
      <c r="B52" s="27" t="s">
        <v>56</v>
      </c>
      <c r="C52" s="21">
        <v>1956</v>
      </c>
      <c r="D52" s="21" t="s">
        <v>25</v>
      </c>
      <c r="E52" s="28" t="s">
        <v>24</v>
      </c>
      <c r="F52" s="21">
        <v>5</v>
      </c>
      <c r="G52" s="21">
        <v>3</v>
      </c>
      <c r="H52" s="22">
        <v>4613.2</v>
      </c>
      <c r="I52" s="22">
        <f>2634.75+980.1</f>
        <v>3614.85</v>
      </c>
      <c r="J52" s="22">
        <v>2375.59</v>
      </c>
      <c r="K52" s="21">
        <v>109</v>
      </c>
      <c r="L52" s="21" t="s">
        <v>30</v>
      </c>
      <c r="M52" s="22">
        <f t="shared" si="1"/>
        <v>936352.1799999999</v>
      </c>
      <c r="N52" s="22">
        <v>490180.37</v>
      </c>
      <c r="O52" s="22">
        <v>152859.5</v>
      </c>
      <c r="P52" s="22">
        <v>152859.5</v>
      </c>
      <c r="Q52" s="22">
        <v>140452.81</v>
      </c>
      <c r="R52" s="76">
        <v>259.02933178416805</v>
      </c>
      <c r="S52" s="22">
        <v>4751.95</v>
      </c>
      <c r="T52" s="36" t="s">
        <v>100</v>
      </c>
    </row>
    <row r="53" spans="1:20" s="20" customFormat="1" ht="12.75" customHeight="1">
      <c r="A53" s="42" t="s">
        <v>151</v>
      </c>
      <c r="B53" s="27" t="s">
        <v>65</v>
      </c>
      <c r="C53" s="21">
        <v>1954</v>
      </c>
      <c r="D53" s="21" t="s">
        <v>25</v>
      </c>
      <c r="E53" s="28" t="s">
        <v>24</v>
      </c>
      <c r="F53" s="21">
        <v>2</v>
      </c>
      <c r="G53" s="21">
        <v>3</v>
      </c>
      <c r="H53" s="22">
        <v>905.4</v>
      </c>
      <c r="I53" s="22">
        <v>875.6</v>
      </c>
      <c r="J53" s="22">
        <v>704.06</v>
      </c>
      <c r="K53" s="21">
        <v>49</v>
      </c>
      <c r="L53" s="21" t="s">
        <v>30</v>
      </c>
      <c r="M53" s="22">
        <f t="shared" si="1"/>
        <v>1270294</v>
      </c>
      <c r="N53" s="22">
        <v>664998.9</v>
      </c>
      <c r="O53" s="22">
        <v>207375.51</v>
      </c>
      <c r="P53" s="22">
        <v>207375.51</v>
      </c>
      <c r="Q53" s="22">
        <v>190544.08</v>
      </c>
      <c r="R53" s="76">
        <v>1450.75318920524</v>
      </c>
      <c r="S53" s="22">
        <v>4751.95</v>
      </c>
      <c r="T53" s="36" t="s">
        <v>100</v>
      </c>
    </row>
    <row r="54" spans="1:20" s="20" customFormat="1" ht="12.75" customHeight="1">
      <c r="A54" s="42" t="s">
        <v>152</v>
      </c>
      <c r="B54" s="27" t="s">
        <v>59</v>
      </c>
      <c r="C54" s="21">
        <v>1958</v>
      </c>
      <c r="D54" s="21" t="s">
        <v>25</v>
      </c>
      <c r="E54" s="28" t="s">
        <v>24</v>
      </c>
      <c r="F54" s="21">
        <v>3</v>
      </c>
      <c r="G54" s="21">
        <v>3</v>
      </c>
      <c r="H54" s="22">
        <v>1621.3</v>
      </c>
      <c r="I54" s="22">
        <v>1493.4</v>
      </c>
      <c r="J54" s="22">
        <v>1057.9</v>
      </c>
      <c r="K54" s="21">
        <v>48</v>
      </c>
      <c r="L54" s="21" t="s">
        <v>30</v>
      </c>
      <c r="M54" s="22">
        <f t="shared" si="1"/>
        <v>1737045</v>
      </c>
      <c r="N54" s="22">
        <v>909343.05</v>
      </c>
      <c r="O54" s="22">
        <v>283572.61</v>
      </c>
      <c r="P54" s="22">
        <v>283572.61</v>
      </c>
      <c r="Q54" s="22">
        <v>260556.73</v>
      </c>
      <c r="R54" s="76">
        <v>1163.1478505423865</v>
      </c>
      <c r="S54" s="22">
        <v>4751.95</v>
      </c>
      <c r="T54" s="36" t="s">
        <v>100</v>
      </c>
    </row>
    <row r="55" spans="1:20" s="20" customFormat="1" ht="12.75" customHeight="1">
      <c r="A55" s="42" t="s">
        <v>153</v>
      </c>
      <c r="B55" s="27" t="s">
        <v>63</v>
      </c>
      <c r="C55" s="35">
        <v>1937</v>
      </c>
      <c r="D55" s="21" t="s">
        <v>25</v>
      </c>
      <c r="E55" s="28" t="s">
        <v>24</v>
      </c>
      <c r="F55" s="21">
        <v>3</v>
      </c>
      <c r="G55" s="21">
        <v>3</v>
      </c>
      <c r="H55" s="22">
        <v>1599.5</v>
      </c>
      <c r="I55" s="22">
        <v>1043</v>
      </c>
      <c r="J55" s="22">
        <v>830.04</v>
      </c>
      <c r="K55" s="21">
        <v>66</v>
      </c>
      <c r="L55" s="21" t="s">
        <v>30</v>
      </c>
      <c r="M55" s="22">
        <f t="shared" si="1"/>
        <v>183221</v>
      </c>
      <c r="N55" s="22">
        <v>95916.2</v>
      </c>
      <c r="O55" s="22">
        <v>29910.83</v>
      </c>
      <c r="P55" s="22">
        <v>29910.83</v>
      </c>
      <c r="Q55" s="22">
        <v>27483.14</v>
      </c>
      <c r="R55" s="76">
        <v>175.6673058485139</v>
      </c>
      <c r="S55" s="22">
        <v>4751.95</v>
      </c>
      <c r="T55" s="36" t="s">
        <v>100</v>
      </c>
    </row>
    <row r="56" spans="1:20" s="20" customFormat="1" ht="12.75" customHeight="1">
      <c r="A56" s="42" t="s">
        <v>154</v>
      </c>
      <c r="B56" s="27" t="s">
        <v>105</v>
      </c>
      <c r="C56" s="35">
        <v>1984</v>
      </c>
      <c r="D56" s="21" t="s">
        <v>25</v>
      </c>
      <c r="E56" s="28" t="s">
        <v>72</v>
      </c>
      <c r="F56" s="21">
        <v>9</v>
      </c>
      <c r="G56" s="21">
        <v>5</v>
      </c>
      <c r="H56" s="22">
        <v>12234</v>
      </c>
      <c r="I56" s="22">
        <v>10005</v>
      </c>
      <c r="J56" s="22">
        <v>8822.7</v>
      </c>
      <c r="K56" s="21">
        <v>440</v>
      </c>
      <c r="L56" s="21" t="s">
        <v>30</v>
      </c>
      <c r="M56" s="22">
        <f t="shared" si="1"/>
        <v>1688539</v>
      </c>
      <c r="N56" s="22">
        <v>883950.16</v>
      </c>
      <c r="O56" s="22">
        <v>275654.01</v>
      </c>
      <c r="P56" s="22">
        <v>275654.01</v>
      </c>
      <c r="Q56" s="22">
        <v>253280.82</v>
      </c>
      <c r="R56" s="76">
        <v>168.76951524237882</v>
      </c>
      <c r="S56" s="22">
        <v>4751.95</v>
      </c>
      <c r="T56" s="36" t="s">
        <v>100</v>
      </c>
    </row>
    <row r="57" spans="1:20" s="20" customFormat="1" ht="12.75" customHeight="1">
      <c r="A57" s="42" t="s">
        <v>155</v>
      </c>
      <c r="B57" s="27" t="s">
        <v>71</v>
      </c>
      <c r="C57" s="21">
        <v>1968</v>
      </c>
      <c r="D57" s="21" t="s">
        <v>25</v>
      </c>
      <c r="E57" s="28" t="s">
        <v>72</v>
      </c>
      <c r="F57" s="21">
        <v>5</v>
      </c>
      <c r="G57" s="21">
        <v>4</v>
      </c>
      <c r="H57" s="22">
        <v>4553.9</v>
      </c>
      <c r="I57" s="22">
        <v>3547.2</v>
      </c>
      <c r="J57" s="22">
        <v>3547.2</v>
      </c>
      <c r="K57" s="21">
        <v>160</v>
      </c>
      <c r="L57" s="21" t="s">
        <v>30</v>
      </c>
      <c r="M57" s="22">
        <f t="shared" si="1"/>
        <v>2857736.9800000004</v>
      </c>
      <c r="N57" s="22">
        <v>1496025.31</v>
      </c>
      <c r="O57" s="22">
        <v>466525.58</v>
      </c>
      <c r="P57" s="22">
        <v>466525.58</v>
      </c>
      <c r="Q57" s="22">
        <v>428660.51</v>
      </c>
      <c r="R57" s="76">
        <v>805.631760261615</v>
      </c>
      <c r="S57" s="22">
        <v>4751.95</v>
      </c>
      <c r="T57" s="36" t="s">
        <v>100</v>
      </c>
    </row>
    <row r="58" spans="1:20" s="20" customFormat="1" ht="12.75" customHeight="1">
      <c r="A58" s="42" t="s">
        <v>156</v>
      </c>
      <c r="B58" s="27" t="s">
        <v>73</v>
      </c>
      <c r="C58" s="21">
        <v>1968</v>
      </c>
      <c r="D58" s="21" t="s">
        <v>25</v>
      </c>
      <c r="E58" s="28" t="s">
        <v>72</v>
      </c>
      <c r="F58" s="21">
        <v>5</v>
      </c>
      <c r="G58" s="21">
        <v>3</v>
      </c>
      <c r="H58" s="22">
        <v>3304.7</v>
      </c>
      <c r="I58" s="22">
        <v>2580.5</v>
      </c>
      <c r="J58" s="22">
        <v>2580.5</v>
      </c>
      <c r="K58" s="21">
        <v>131</v>
      </c>
      <c r="L58" s="21" t="s">
        <v>30</v>
      </c>
      <c r="M58" s="22">
        <f t="shared" si="1"/>
        <v>2383875</v>
      </c>
      <c r="N58" s="22">
        <v>1247958.56</v>
      </c>
      <c r="O58" s="22">
        <v>389167.61</v>
      </c>
      <c r="P58" s="22">
        <v>389167.61</v>
      </c>
      <c r="Q58" s="22">
        <v>357581.22</v>
      </c>
      <c r="R58" s="76">
        <v>923.8035264483627</v>
      </c>
      <c r="S58" s="22">
        <v>4751.95</v>
      </c>
      <c r="T58" s="36" t="s">
        <v>100</v>
      </c>
    </row>
    <row r="59" spans="1:20" s="20" customFormat="1" ht="12.75" customHeight="1">
      <c r="A59" s="42" t="s">
        <v>157</v>
      </c>
      <c r="B59" s="27" t="s">
        <v>93</v>
      </c>
      <c r="C59" s="35">
        <v>1986</v>
      </c>
      <c r="D59" s="21" t="s">
        <v>25</v>
      </c>
      <c r="E59" s="28" t="s">
        <v>72</v>
      </c>
      <c r="F59" s="21">
        <v>9</v>
      </c>
      <c r="G59" s="21">
        <v>6</v>
      </c>
      <c r="H59" s="22">
        <v>12534</v>
      </c>
      <c r="I59" s="22">
        <v>11684</v>
      </c>
      <c r="J59" s="22">
        <v>10274.79</v>
      </c>
      <c r="K59" s="21">
        <v>544</v>
      </c>
      <c r="L59" s="21" t="s">
        <v>30</v>
      </c>
      <c r="M59" s="22">
        <f t="shared" si="1"/>
        <v>1921849</v>
      </c>
      <c r="N59" s="22">
        <v>1006087.95</v>
      </c>
      <c r="O59" s="22">
        <v>313741.86</v>
      </c>
      <c r="P59" s="22">
        <v>313741.86</v>
      </c>
      <c r="Q59" s="22">
        <v>288277.33</v>
      </c>
      <c r="R59" s="76">
        <v>164.4855357754194</v>
      </c>
      <c r="S59" s="22">
        <v>4751.95</v>
      </c>
      <c r="T59" s="36" t="s">
        <v>100</v>
      </c>
    </row>
    <row r="60" spans="1:20" s="20" customFormat="1" ht="12.75" customHeight="1">
      <c r="A60" s="42" t="s">
        <v>158</v>
      </c>
      <c r="B60" s="27" t="s">
        <v>90</v>
      </c>
      <c r="C60" s="21">
        <v>1983</v>
      </c>
      <c r="D60" s="21" t="s">
        <v>25</v>
      </c>
      <c r="E60" s="28" t="s">
        <v>72</v>
      </c>
      <c r="F60" s="21">
        <v>9</v>
      </c>
      <c r="G60" s="21">
        <v>6</v>
      </c>
      <c r="H60" s="22">
        <v>17968.4</v>
      </c>
      <c r="I60" s="22">
        <v>15827.7</v>
      </c>
      <c r="J60" s="22">
        <v>13147.42</v>
      </c>
      <c r="K60" s="21">
        <v>793</v>
      </c>
      <c r="L60" s="21" t="s">
        <v>30</v>
      </c>
      <c r="M60" s="22">
        <f t="shared" si="1"/>
        <v>4837190</v>
      </c>
      <c r="N60" s="22">
        <v>2532268.95</v>
      </c>
      <c r="O60" s="22">
        <v>789671.31</v>
      </c>
      <c r="P60" s="22">
        <v>789671.31</v>
      </c>
      <c r="Q60" s="22">
        <v>725578.43</v>
      </c>
      <c r="R60" s="76">
        <v>305.6154716098991</v>
      </c>
      <c r="S60" s="22">
        <v>4751.95</v>
      </c>
      <c r="T60" s="36" t="s">
        <v>100</v>
      </c>
    </row>
    <row r="61" spans="1:20" s="20" customFormat="1" ht="12.75" customHeight="1">
      <c r="A61" s="42" t="s">
        <v>159</v>
      </c>
      <c r="B61" s="27" t="s">
        <v>85</v>
      </c>
      <c r="C61" s="21">
        <v>1979</v>
      </c>
      <c r="D61" s="21" t="s">
        <v>25</v>
      </c>
      <c r="E61" s="28" t="s">
        <v>72</v>
      </c>
      <c r="F61" s="21">
        <v>9</v>
      </c>
      <c r="G61" s="21">
        <v>2</v>
      </c>
      <c r="H61" s="22">
        <v>4015</v>
      </c>
      <c r="I61" s="22">
        <v>3826.24</v>
      </c>
      <c r="J61" s="22">
        <v>3826.24</v>
      </c>
      <c r="K61" s="21">
        <v>155</v>
      </c>
      <c r="L61" s="21" t="s">
        <v>30</v>
      </c>
      <c r="M61" s="22">
        <f t="shared" si="1"/>
        <v>3326809.36</v>
      </c>
      <c r="N61" s="22">
        <v>1741584.69</v>
      </c>
      <c r="O61" s="22">
        <v>543101.65</v>
      </c>
      <c r="P61" s="22">
        <v>543101.65</v>
      </c>
      <c r="Q61" s="22">
        <v>499021.37</v>
      </c>
      <c r="R61" s="76">
        <v>869.4722129296647</v>
      </c>
      <c r="S61" s="22">
        <v>4751.95</v>
      </c>
      <c r="T61" s="36" t="s">
        <v>100</v>
      </c>
    </row>
    <row r="62" spans="1:20" s="20" customFormat="1" ht="12.75" customHeight="1">
      <c r="A62" s="42" t="s">
        <v>160</v>
      </c>
      <c r="B62" s="27" t="s">
        <v>92</v>
      </c>
      <c r="C62" s="21">
        <v>1985</v>
      </c>
      <c r="D62" s="21" t="s">
        <v>25</v>
      </c>
      <c r="E62" s="28" t="s">
        <v>72</v>
      </c>
      <c r="F62" s="21">
        <v>9</v>
      </c>
      <c r="G62" s="21">
        <v>2</v>
      </c>
      <c r="H62" s="22">
        <v>4535</v>
      </c>
      <c r="I62" s="22">
        <v>3841.8</v>
      </c>
      <c r="J62" s="22">
        <v>3841.8</v>
      </c>
      <c r="K62" s="21">
        <v>146</v>
      </c>
      <c r="L62" s="21" t="s">
        <v>30</v>
      </c>
      <c r="M62" s="22">
        <f t="shared" si="1"/>
        <v>1692019.7</v>
      </c>
      <c r="N62" s="22">
        <v>885772.3</v>
      </c>
      <c r="O62" s="22">
        <v>276222.23</v>
      </c>
      <c r="P62" s="22">
        <v>276222.23</v>
      </c>
      <c r="Q62" s="22">
        <v>253802.94</v>
      </c>
      <c r="R62" s="76">
        <v>440.42368160757974</v>
      </c>
      <c r="S62" s="22">
        <v>4751.95</v>
      </c>
      <c r="T62" s="36" t="s">
        <v>100</v>
      </c>
    </row>
    <row r="63" spans="1:20" s="20" customFormat="1" ht="12.75" customHeight="1">
      <c r="A63" s="42" t="s">
        <v>161</v>
      </c>
      <c r="B63" s="27" t="s">
        <v>108</v>
      </c>
      <c r="C63" s="21">
        <v>1938</v>
      </c>
      <c r="D63" s="21" t="s">
        <v>25</v>
      </c>
      <c r="E63" s="28" t="s">
        <v>24</v>
      </c>
      <c r="F63" s="21">
        <v>5</v>
      </c>
      <c r="G63" s="21">
        <v>2</v>
      </c>
      <c r="H63" s="22">
        <v>1619.5</v>
      </c>
      <c r="I63" s="22">
        <f>1231+307.2</f>
        <v>1538.2</v>
      </c>
      <c r="J63" s="22">
        <v>1231</v>
      </c>
      <c r="K63" s="21">
        <v>36</v>
      </c>
      <c r="L63" s="21" t="s">
        <v>30</v>
      </c>
      <c r="M63" s="22">
        <f t="shared" si="1"/>
        <v>1092397</v>
      </c>
      <c r="N63" s="22">
        <v>571869.83</v>
      </c>
      <c r="O63" s="22">
        <v>178333.82</v>
      </c>
      <c r="P63" s="22">
        <v>178333.82</v>
      </c>
      <c r="Q63" s="22">
        <v>163859.53</v>
      </c>
      <c r="R63" s="76">
        <v>710.1787803926667</v>
      </c>
      <c r="S63" s="22">
        <v>4751.95</v>
      </c>
      <c r="T63" s="36" t="s">
        <v>100</v>
      </c>
    </row>
    <row r="64" spans="1:20" s="20" customFormat="1" ht="12.75" customHeight="1">
      <c r="A64" s="42" t="s">
        <v>162</v>
      </c>
      <c r="B64" s="27" t="s">
        <v>110</v>
      </c>
      <c r="C64" s="21">
        <v>1963</v>
      </c>
      <c r="D64" s="21" t="s">
        <v>25</v>
      </c>
      <c r="E64" s="28" t="s">
        <v>24</v>
      </c>
      <c r="F64" s="21">
        <v>6</v>
      </c>
      <c r="G64" s="21">
        <v>3</v>
      </c>
      <c r="H64" s="22">
        <v>3557.3</v>
      </c>
      <c r="I64" s="22">
        <v>3152.9</v>
      </c>
      <c r="J64" s="22">
        <v>2450.7</v>
      </c>
      <c r="K64" s="21">
        <v>138</v>
      </c>
      <c r="L64" s="21" t="s">
        <v>30</v>
      </c>
      <c r="M64" s="22">
        <f t="shared" si="1"/>
        <v>1210170</v>
      </c>
      <c r="N64" s="22">
        <v>633524</v>
      </c>
      <c r="O64" s="22">
        <v>197560.26</v>
      </c>
      <c r="P64" s="22">
        <v>197560.26</v>
      </c>
      <c r="Q64" s="22">
        <v>181525.48</v>
      </c>
      <c r="R64" s="76">
        <v>383.82758730058043</v>
      </c>
      <c r="S64" s="22">
        <v>4751.95</v>
      </c>
      <c r="T64" s="36" t="s">
        <v>100</v>
      </c>
    </row>
    <row r="65" spans="1:20" s="20" customFormat="1" ht="12.75" customHeight="1">
      <c r="A65" s="42" t="s">
        <v>163</v>
      </c>
      <c r="B65" s="27" t="s">
        <v>91</v>
      </c>
      <c r="C65" s="21">
        <v>1983</v>
      </c>
      <c r="D65" s="21" t="s">
        <v>25</v>
      </c>
      <c r="E65" s="28" t="s">
        <v>72</v>
      </c>
      <c r="F65" s="21">
        <v>9</v>
      </c>
      <c r="G65" s="21">
        <v>4</v>
      </c>
      <c r="H65" s="22">
        <v>8102.4</v>
      </c>
      <c r="I65" s="22">
        <v>7616.67</v>
      </c>
      <c r="J65" s="22">
        <v>7465.97</v>
      </c>
      <c r="K65" s="21">
        <v>360</v>
      </c>
      <c r="L65" s="21" t="s">
        <v>30</v>
      </c>
      <c r="M65" s="22">
        <f t="shared" si="1"/>
        <v>5727730</v>
      </c>
      <c r="N65" s="22">
        <v>2998466.64</v>
      </c>
      <c r="O65" s="22">
        <v>935051.97</v>
      </c>
      <c r="P65" s="22">
        <v>935051.97</v>
      </c>
      <c r="Q65" s="22">
        <v>859159.42</v>
      </c>
      <c r="R65" s="76">
        <v>751.9992332607294</v>
      </c>
      <c r="S65" s="22">
        <v>4751.95</v>
      </c>
      <c r="T65" s="36" t="s">
        <v>100</v>
      </c>
    </row>
    <row r="66" spans="1:20" s="20" customFormat="1" ht="12.75" customHeight="1">
      <c r="A66" s="42" t="s">
        <v>164</v>
      </c>
      <c r="B66" s="27" t="s">
        <v>60</v>
      </c>
      <c r="C66" s="21">
        <v>1960</v>
      </c>
      <c r="D66" s="21" t="s">
        <v>25</v>
      </c>
      <c r="E66" s="28" t="s">
        <v>24</v>
      </c>
      <c r="F66" s="21">
        <v>5</v>
      </c>
      <c r="G66" s="21">
        <v>2</v>
      </c>
      <c r="H66" s="22">
        <v>1894</v>
      </c>
      <c r="I66" s="22">
        <f>1375.4+201.6</f>
        <v>1577</v>
      </c>
      <c r="J66" s="22">
        <v>1362.6</v>
      </c>
      <c r="K66" s="21">
        <v>66</v>
      </c>
      <c r="L66" s="21" t="s">
        <v>30</v>
      </c>
      <c r="M66" s="22">
        <f t="shared" si="1"/>
        <v>1155091</v>
      </c>
      <c r="N66" s="22">
        <v>604690.13</v>
      </c>
      <c r="O66" s="22">
        <v>188568.62</v>
      </c>
      <c r="P66" s="22">
        <v>188568.62</v>
      </c>
      <c r="Q66" s="22">
        <v>173263.63</v>
      </c>
      <c r="R66" s="76">
        <v>732.4610019023462</v>
      </c>
      <c r="S66" s="22">
        <v>4751.95</v>
      </c>
      <c r="T66" s="36" t="s">
        <v>100</v>
      </c>
    </row>
    <row r="67" spans="1:20" s="20" customFormat="1" ht="12.75" customHeight="1">
      <c r="A67" s="42" t="s">
        <v>165</v>
      </c>
      <c r="B67" s="27" t="s">
        <v>58</v>
      </c>
      <c r="C67" s="21">
        <v>1958</v>
      </c>
      <c r="D67" s="21" t="s">
        <v>25</v>
      </c>
      <c r="E67" s="28" t="s">
        <v>24</v>
      </c>
      <c r="F67" s="21">
        <v>5</v>
      </c>
      <c r="G67" s="21">
        <v>2</v>
      </c>
      <c r="H67" s="22">
        <v>2332.2</v>
      </c>
      <c r="I67" s="22">
        <f>1842.5+142</f>
        <v>1984.5</v>
      </c>
      <c r="J67" s="22">
        <v>1842.5</v>
      </c>
      <c r="K67" s="21">
        <v>55</v>
      </c>
      <c r="L67" s="21" t="s">
        <v>30</v>
      </c>
      <c r="M67" s="22">
        <f t="shared" si="1"/>
        <v>1024433.9999999999</v>
      </c>
      <c r="N67" s="22">
        <v>536291.2</v>
      </c>
      <c r="O67" s="22">
        <v>167238.86</v>
      </c>
      <c r="P67" s="22">
        <v>167238.86</v>
      </c>
      <c r="Q67" s="22">
        <v>153665.08</v>
      </c>
      <c r="R67" s="76">
        <v>516.2176870748299</v>
      </c>
      <c r="S67" s="22">
        <v>4751.95</v>
      </c>
      <c r="T67" s="36" t="s">
        <v>100</v>
      </c>
    </row>
    <row r="68" spans="1:20" s="20" customFormat="1" ht="12.75" customHeight="1">
      <c r="A68" s="42" t="s">
        <v>166</v>
      </c>
      <c r="B68" s="27" t="s">
        <v>107</v>
      </c>
      <c r="C68" s="21">
        <v>1958</v>
      </c>
      <c r="D68" s="21" t="s">
        <v>25</v>
      </c>
      <c r="E68" s="28" t="s">
        <v>24</v>
      </c>
      <c r="F68" s="21">
        <v>5</v>
      </c>
      <c r="G68" s="21">
        <v>3</v>
      </c>
      <c r="H68" s="22">
        <v>2999.9</v>
      </c>
      <c r="I68" s="22">
        <v>2478.5</v>
      </c>
      <c r="J68" s="22">
        <v>2002.14</v>
      </c>
      <c r="K68" s="21">
        <v>95</v>
      </c>
      <c r="L68" s="21" t="s">
        <v>30</v>
      </c>
      <c r="M68" s="22">
        <f t="shared" si="1"/>
        <v>1498948</v>
      </c>
      <c r="N68" s="22">
        <v>784699.28</v>
      </c>
      <c r="O68" s="22">
        <v>244703.27</v>
      </c>
      <c r="P68" s="22">
        <v>244703.27</v>
      </c>
      <c r="Q68" s="22">
        <v>224842.18</v>
      </c>
      <c r="R68" s="76">
        <v>604.7803106717773</v>
      </c>
      <c r="S68" s="22">
        <v>4751.95</v>
      </c>
      <c r="T68" s="36" t="s">
        <v>100</v>
      </c>
    </row>
    <row r="69" spans="1:20" s="20" customFormat="1" ht="12.75" customHeight="1">
      <c r="A69" s="42" t="s">
        <v>167</v>
      </c>
      <c r="B69" s="27" t="s">
        <v>87</v>
      </c>
      <c r="C69" s="21">
        <v>1980</v>
      </c>
      <c r="D69" s="21" t="s">
        <v>25</v>
      </c>
      <c r="E69" s="28" t="s">
        <v>24</v>
      </c>
      <c r="F69" s="21">
        <v>9</v>
      </c>
      <c r="G69" s="21">
        <v>3</v>
      </c>
      <c r="H69" s="22">
        <v>8587.82</v>
      </c>
      <c r="I69" s="22">
        <v>7033.02</v>
      </c>
      <c r="J69" s="22">
        <v>6934.52</v>
      </c>
      <c r="K69" s="21">
        <v>321</v>
      </c>
      <c r="L69" s="21" t="s">
        <v>30</v>
      </c>
      <c r="M69" s="22">
        <f t="shared" si="1"/>
        <v>2690739.75</v>
      </c>
      <c r="N69" s="22">
        <v>1408602.25</v>
      </c>
      <c r="O69" s="22">
        <v>439263.29</v>
      </c>
      <c r="P69" s="22">
        <v>439263.29</v>
      </c>
      <c r="Q69" s="22">
        <v>403610.92</v>
      </c>
      <c r="R69" s="76">
        <v>382.58667684721496</v>
      </c>
      <c r="S69" s="22">
        <v>4751.95</v>
      </c>
      <c r="T69" s="36" t="s">
        <v>100</v>
      </c>
    </row>
    <row r="70" spans="1:20" s="20" customFormat="1" ht="12.75" customHeight="1">
      <c r="A70" s="42" t="s">
        <v>168</v>
      </c>
      <c r="B70" s="27" t="s">
        <v>75</v>
      </c>
      <c r="C70" s="21">
        <v>1969</v>
      </c>
      <c r="D70" s="21" t="s">
        <v>25</v>
      </c>
      <c r="E70" s="28" t="s">
        <v>24</v>
      </c>
      <c r="F70" s="21">
        <v>9</v>
      </c>
      <c r="G70" s="21">
        <v>1</v>
      </c>
      <c r="H70" s="22">
        <v>3210</v>
      </c>
      <c r="I70" s="22">
        <v>2328.5</v>
      </c>
      <c r="J70" s="22">
        <v>2119.94</v>
      </c>
      <c r="K70" s="21">
        <v>77</v>
      </c>
      <c r="L70" s="21" t="s">
        <v>30</v>
      </c>
      <c r="M70" s="22">
        <f t="shared" si="1"/>
        <v>1299325.14</v>
      </c>
      <c r="N70" s="22">
        <v>680196.71</v>
      </c>
      <c r="O70" s="22">
        <v>212114.84</v>
      </c>
      <c r="P70" s="22">
        <v>212114.84</v>
      </c>
      <c r="Q70" s="22">
        <v>194898.75</v>
      </c>
      <c r="R70" s="76">
        <v>558.0095082671247</v>
      </c>
      <c r="S70" s="22">
        <v>4751.95</v>
      </c>
      <c r="T70" s="36" t="s">
        <v>100</v>
      </c>
    </row>
    <row r="71" spans="1:20" s="20" customFormat="1" ht="12.75" customHeight="1">
      <c r="A71" s="42" t="s">
        <v>169</v>
      </c>
      <c r="B71" s="27" t="s">
        <v>79</v>
      </c>
      <c r="C71" s="21">
        <v>1973</v>
      </c>
      <c r="D71" s="21" t="s">
        <v>25</v>
      </c>
      <c r="E71" s="28" t="s">
        <v>24</v>
      </c>
      <c r="F71" s="21">
        <v>9</v>
      </c>
      <c r="G71" s="21">
        <v>4</v>
      </c>
      <c r="H71" s="22">
        <v>14739.65</v>
      </c>
      <c r="I71" s="22">
        <v>10925</v>
      </c>
      <c r="J71" s="22">
        <v>9555.6</v>
      </c>
      <c r="K71" s="21">
        <v>470</v>
      </c>
      <c r="L71" s="21" t="s">
        <v>30</v>
      </c>
      <c r="M71" s="22">
        <f t="shared" si="1"/>
        <v>2577982</v>
      </c>
      <c r="N71" s="22">
        <v>1349573.57</v>
      </c>
      <c r="O71" s="22">
        <v>420855.58</v>
      </c>
      <c r="P71" s="22">
        <v>420855.58</v>
      </c>
      <c r="Q71" s="22">
        <v>386697.27</v>
      </c>
      <c r="R71" s="76">
        <v>235.9708924485126</v>
      </c>
      <c r="S71" s="22">
        <v>4751.95</v>
      </c>
      <c r="T71" s="36" t="s">
        <v>100</v>
      </c>
    </row>
    <row r="72" spans="1:20" s="20" customFormat="1" ht="12.75" customHeight="1">
      <c r="A72" s="42" t="s">
        <v>170</v>
      </c>
      <c r="B72" s="27" t="s">
        <v>70</v>
      </c>
      <c r="C72" s="21">
        <v>1966</v>
      </c>
      <c r="D72" s="21" t="s">
        <v>25</v>
      </c>
      <c r="E72" s="28" t="s">
        <v>24</v>
      </c>
      <c r="F72" s="21">
        <v>5</v>
      </c>
      <c r="G72" s="21">
        <v>3</v>
      </c>
      <c r="H72" s="22">
        <v>4387.2</v>
      </c>
      <c r="I72" s="22">
        <v>2569.33</v>
      </c>
      <c r="J72" s="22">
        <v>1844.33</v>
      </c>
      <c r="K72" s="21">
        <v>82</v>
      </c>
      <c r="L72" s="21" t="s">
        <v>30</v>
      </c>
      <c r="M72" s="22">
        <f t="shared" si="1"/>
        <v>838608</v>
      </c>
      <c r="N72" s="22">
        <v>439011.28</v>
      </c>
      <c r="O72" s="22">
        <v>136902.76</v>
      </c>
      <c r="P72" s="22">
        <v>136902.76</v>
      </c>
      <c r="Q72" s="22">
        <v>125791.2</v>
      </c>
      <c r="R72" s="76">
        <v>326.3917052305465</v>
      </c>
      <c r="S72" s="22">
        <v>4751.95</v>
      </c>
      <c r="T72" s="36" t="s">
        <v>100</v>
      </c>
    </row>
    <row r="73" spans="1:20" s="20" customFormat="1" ht="12.75" customHeight="1">
      <c r="A73" s="42" t="s">
        <v>171</v>
      </c>
      <c r="B73" s="27" t="s">
        <v>112</v>
      </c>
      <c r="C73" s="35">
        <v>1976</v>
      </c>
      <c r="D73" s="21" t="s">
        <v>25</v>
      </c>
      <c r="E73" s="28" t="s">
        <v>24</v>
      </c>
      <c r="F73" s="21">
        <v>10</v>
      </c>
      <c r="G73" s="21">
        <v>1</v>
      </c>
      <c r="H73" s="22">
        <v>3136</v>
      </c>
      <c r="I73" s="22">
        <v>2778.1</v>
      </c>
      <c r="J73" s="22">
        <v>2470</v>
      </c>
      <c r="K73" s="21">
        <v>85</v>
      </c>
      <c r="L73" s="21" t="s">
        <v>30</v>
      </c>
      <c r="M73" s="22">
        <f t="shared" si="1"/>
        <v>290802</v>
      </c>
      <c r="N73" s="22">
        <v>152234.84</v>
      </c>
      <c r="O73" s="22">
        <v>47473.43</v>
      </c>
      <c r="P73" s="22">
        <v>47473.43</v>
      </c>
      <c r="Q73" s="22">
        <v>43620.3</v>
      </c>
      <c r="R73" s="76">
        <v>104.67657751700803</v>
      </c>
      <c r="S73" s="22">
        <v>4751.95</v>
      </c>
      <c r="T73" s="36" t="s">
        <v>100</v>
      </c>
    </row>
    <row r="74" spans="1:20" s="20" customFormat="1" ht="12.75" customHeight="1">
      <c r="A74" s="42" t="s">
        <v>172</v>
      </c>
      <c r="B74" s="27" t="s">
        <v>61</v>
      </c>
      <c r="C74" s="21">
        <v>1955</v>
      </c>
      <c r="D74" s="21" t="s">
        <v>25</v>
      </c>
      <c r="E74" s="28" t="s">
        <v>24</v>
      </c>
      <c r="F74" s="21">
        <v>5</v>
      </c>
      <c r="G74" s="21">
        <v>8</v>
      </c>
      <c r="H74" s="22">
        <v>9108.68</v>
      </c>
      <c r="I74" s="22">
        <v>7436.68</v>
      </c>
      <c r="J74" s="22">
        <v>7165</v>
      </c>
      <c r="K74" s="21">
        <v>237</v>
      </c>
      <c r="L74" s="21" t="s">
        <v>30</v>
      </c>
      <c r="M74" s="22">
        <f t="shared" si="1"/>
        <v>897351.0000000001</v>
      </c>
      <c r="N74" s="22">
        <v>469763.24</v>
      </c>
      <c r="O74" s="22">
        <v>146492.56</v>
      </c>
      <c r="P74" s="22">
        <v>146492.56</v>
      </c>
      <c r="Q74" s="22">
        <v>134602.64</v>
      </c>
      <c r="R74" s="76">
        <v>120.66553892328298</v>
      </c>
      <c r="S74" s="22">
        <v>4751.95</v>
      </c>
      <c r="T74" s="36" t="s">
        <v>100</v>
      </c>
    </row>
    <row r="75" spans="1:20" s="20" customFormat="1" ht="12.75" customHeight="1" thickBot="1">
      <c r="A75" s="43" t="s">
        <v>173</v>
      </c>
      <c r="B75" s="44" t="s">
        <v>78</v>
      </c>
      <c r="C75" s="64">
        <v>1971</v>
      </c>
      <c r="D75" s="64" t="s">
        <v>25</v>
      </c>
      <c r="E75" s="74" t="s">
        <v>24</v>
      </c>
      <c r="F75" s="64">
        <v>5</v>
      </c>
      <c r="G75" s="64">
        <v>2</v>
      </c>
      <c r="H75" s="45">
        <v>4490.9</v>
      </c>
      <c r="I75" s="45">
        <f>2572+566.4</f>
        <v>3138.4</v>
      </c>
      <c r="J75" s="45">
        <v>1966.53</v>
      </c>
      <c r="K75" s="64">
        <v>198</v>
      </c>
      <c r="L75" s="64" t="s">
        <v>30</v>
      </c>
      <c r="M75" s="45">
        <f t="shared" si="1"/>
        <v>804577</v>
      </c>
      <c r="N75" s="45">
        <v>421196.05</v>
      </c>
      <c r="O75" s="45">
        <v>131347.2</v>
      </c>
      <c r="P75" s="45">
        <v>131347.2</v>
      </c>
      <c r="Q75" s="45">
        <v>120686.55</v>
      </c>
      <c r="R75" s="77">
        <v>256.3653453989294</v>
      </c>
      <c r="S75" s="45">
        <v>4751.95</v>
      </c>
      <c r="T75" s="65" t="s">
        <v>100</v>
      </c>
    </row>
    <row r="76" spans="1:20" s="20" customFormat="1" ht="12.75" customHeight="1" thickBot="1">
      <c r="A76" s="103" t="s">
        <v>22</v>
      </c>
      <c r="B76" s="104"/>
      <c r="C76" s="66" t="s">
        <v>12</v>
      </c>
      <c r="D76" s="66" t="s">
        <v>12</v>
      </c>
      <c r="E76" s="66" t="s">
        <v>12</v>
      </c>
      <c r="F76" s="66" t="s">
        <v>12</v>
      </c>
      <c r="G76" s="66" t="s">
        <v>12</v>
      </c>
      <c r="H76" s="46">
        <f>SUM(H19:H75)</f>
        <v>329768.0100000001</v>
      </c>
      <c r="I76" s="46">
        <f>SUM(I19:I75)</f>
        <v>271397.74000000005</v>
      </c>
      <c r="J76" s="46">
        <f>SUM(J19:J75)</f>
        <v>234098.91000000003</v>
      </c>
      <c r="K76" s="47">
        <f>SUM(K19:K75)</f>
        <v>11750</v>
      </c>
      <c r="L76" s="46" t="s">
        <v>23</v>
      </c>
      <c r="M76" s="46">
        <f>SUM(M19:M75)</f>
        <v>117062493.15000002</v>
      </c>
      <c r="N76" s="46">
        <f>SUM(N19:N75)</f>
        <v>61282214.86</v>
      </c>
      <c r="O76" s="46">
        <f>SUM(O19:O75)</f>
        <v>19110452.949999996</v>
      </c>
      <c r="P76" s="46">
        <f>SUM(P19:P75)</f>
        <v>19110452.949999996</v>
      </c>
      <c r="Q76" s="46">
        <f>SUM(Q19:Q75)</f>
        <v>17559372.39</v>
      </c>
      <c r="R76" s="46" t="s">
        <v>23</v>
      </c>
      <c r="S76" s="46" t="s">
        <v>23</v>
      </c>
      <c r="T76" s="67" t="s">
        <v>23</v>
      </c>
    </row>
    <row r="77" spans="13:18" ht="12">
      <c r="M77" s="50"/>
      <c r="N77" s="50"/>
      <c r="O77" s="50"/>
      <c r="P77" s="50"/>
      <c r="Q77" s="50"/>
      <c r="R77" s="55"/>
    </row>
    <row r="78" spans="13:18" ht="12">
      <c r="M78" s="50"/>
      <c r="N78" s="50"/>
      <c r="O78" s="50"/>
      <c r="P78" s="50"/>
      <c r="Q78" s="50"/>
      <c r="R78" s="55"/>
    </row>
    <row r="79" spans="1:20" s="81" customFormat="1" ht="13.5">
      <c r="A79" s="85"/>
      <c r="B79" s="89" t="s">
        <v>182</v>
      </c>
      <c r="C79" s="89"/>
      <c r="D79" s="89"/>
      <c r="E79" s="85"/>
      <c r="F79" s="82"/>
      <c r="G79" s="82"/>
      <c r="H79" s="83"/>
      <c r="I79" s="83"/>
      <c r="J79" s="83"/>
      <c r="K79" s="82"/>
      <c r="M79" s="86"/>
      <c r="N79" s="86"/>
      <c r="O79" s="86"/>
      <c r="P79" s="88" t="s">
        <v>183</v>
      </c>
      <c r="Q79" s="88"/>
      <c r="R79" s="88"/>
      <c r="S79" s="87"/>
      <c r="T79" s="82"/>
    </row>
  </sheetData>
  <sheetProtection/>
  <mergeCells count="34">
    <mergeCell ref="A76:B76"/>
    <mergeCell ref="S12:S15"/>
    <mergeCell ref="B12:B16"/>
    <mergeCell ref="C12:D12"/>
    <mergeCell ref="M12:Q12"/>
    <mergeCell ref="H12:H15"/>
    <mergeCell ref="P14:P15"/>
    <mergeCell ref="Q14:Q15"/>
    <mergeCell ref="O14:O15"/>
    <mergeCell ref="K12:K15"/>
    <mergeCell ref="J13:J15"/>
    <mergeCell ref="E12:E16"/>
    <mergeCell ref="N13:Q13"/>
    <mergeCell ref="I12:J12"/>
    <mergeCell ref="A12:A16"/>
    <mergeCell ref="A18:T18"/>
    <mergeCell ref="T12:T16"/>
    <mergeCell ref="D13:D16"/>
    <mergeCell ref="F12:F16"/>
    <mergeCell ref="N14:N15"/>
    <mergeCell ref="I13:I15"/>
    <mergeCell ref="L12:L16"/>
    <mergeCell ref="M13:M15"/>
    <mergeCell ref="C13:C16"/>
    <mergeCell ref="P79:R79"/>
    <mergeCell ref="B79:D79"/>
    <mergeCell ref="Q1:T1"/>
    <mergeCell ref="Q2:T2"/>
    <mergeCell ref="Q3:T3"/>
    <mergeCell ref="Q4:T4"/>
    <mergeCell ref="A9:T11"/>
    <mergeCell ref="Q7:T7"/>
    <mergeCell ref="G12:G16"/>
    <mergeCell ref="R12:R15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G5" sqref="G5:I5"/>
    </sheetView>
  </sheetViews>
  <sheetFormatPr defaultColWidth="9.125" defaultRowHeight="12.75"/>
  <cols>
    <col min="1" max="1" width="25.625" style="30" customWidth="1"/>
    <col min="2" max="2" width="15.125" style="30" customWidth="1"/>
    <col min="3" max="3" width="22.125" style="30" customWidth="1"/>
    <col min="4" max="4" width="15.50390625" style="30" customWidth="1"/>
    <col min="5" max="5" width="31.375" style="30" customWidth="1"/>
    <col min="6" max="9" width="9.375" style="30" customWidth="1"/>
    <col min="10" max="16384" width="9.125" style="30" customWidth="1"/>
  </cols>
  <sheetData>
    <row r="1" spans="7:9" ht="13.5">
      <c r="G1" s="90" t="s">
        <v>177</v>
      </c>
      <c r="H1" s="90"/>
      <c r="I1" s="90"/>
    </row>
    <row r="2" spans="7:9" ht="13.5">
      <c r="G2" s="90" t="s">
        <v>178</v>
      </c>
      <c r="H2" s="90"/>
      <c r="I2" s="90"/>
    </row>
    <row r="3" spans="7:9" ht="13.5">
      <c r="G3" s="90" t="s">
        <v>179</v>
      </c>
      <c r="H3" s="90"/>
      <c r="I3" s="90"/>
    </row>
    <row r="4" spans="7:9" ht="13.5">
      <c r="G4" s="90" t="s">
        <v>180</v>
      </c>
      <c r="H4" s="90"/>
      <c r="I4" s="90"/>
    </row>
    <row r="5" spans="7:9" ht="12.75">
      <c r="G5" s="143" t="s">
        <v>184</v>
      </c>
      <c r="H5" s="143"/>
      <c r="I5" s="143"/>
    </row>
    <row r="7" spans="7:9" ht="13.5">
      <c r="G7" s="124" t="s">
        <v>31</v>
      </c>
      <c r="H7" s="124"/>
      <c r="I7" s="124"/>
    </row>
    <row r="8" spans="7:9" ht="12.75">
      <c r="G8" s="29"/>
      <c r="H8" s="29"/>
      <c r="I8" s="29"/>
    </row>
    <row r="9" spans="1:9" ht="12.75">
      <c r="A9" s="125" t="s">
        <v>53</v>
      </c>
      <c r="B9" s="125"/>
      <c r="C9" s="125"/>
      <c r="D9" s="125"/>
      <c r="E9" s="125"/>
      <c r="F9" s="125"/>
      <c r="G9" s="125"/>
      <c r="H9" s="125"/>
      <c r="I9" s="125"/>
    </row>
    <row r="10" ht="13.5" thickBot="1"/>
    <row r="11" spans="1:9" s="37" customFormat="1" ht="26.25">
      <c r="A11" s="138" t="s">
        <v>54</v>
      </c>
      <c r="B11" s="140" t="s">
        <v>34</v>
      </c>
      <c r="C11" s="140" t="s">
        <v>35</v>
      </c>
      <c r="D11" s="34" t="s">
        <v>36</v>
      </c>
      <c r="E11" s="140" t="s">
        <v>41</v>
      </c>
      <c r="F11" s="140"/>
      <c r="G11" s="140"/>
      <c r="H11" s="140"/>
      <c r="I11" s="142"/>
    </row>
    <row r="12" spans="1:9" s="37" customFormat="1" ht="27" thickBot="1">
      <c r="A12" s="139"/>
      <c r="B12" s="141"/>
      <c r="C12" s="141"/>
      <c r="D12" s="32" t="s">
        <v>55</v>
      </c>
      <c r="E12" s="32" t="s">
        <v>37</v>
      </c>
      <c r="F12" s="32" t="s">
        <v>38</v>
      </c>
      <c r="G12" s="32" t="s">
        <v>39</v>
      </c>
      <c r="H12" s="32" t="s">
        <v>55</v>
      </c>
      <c r="I12" s="38" t="s">
        <v>40</v>
      </c>
    </row>
    <row r="13" spans="1:9" ht="12.75">
      <c r="A13" s="128" t="s">
        <v>116</v>
      </c>
      <c r="B13" s="129"/>
      <c r="C13" s="129"/>
      <c r="D13" s="129"/>
      <c r="E13" s="129"/>
      <c r="F13" s="129"/>
      <c r="G13" s="129"/>
      <c r="H13" s="129"/>
      <c r="I13" s="130"/>
    </row>
    <row r="14" spans="1:9" ht="26.25" customHeight="1">
      <c r="A14" s="131" t="s">
        <v>117</v>
      </c>
      <c r="B14" s="132"/>
      <c r="C14" s="132"/>
      <c r="D14" s="132"/>
      <c r="E14" s="132"/>
      <c r="F14" s="132"/>
      <c r="G14" s="132"/>
      <c r="H14" s="132"/>
      <c r="I14" s="133"/>
    </row>
    <row r="15" spans="1:9" s="37" customFormat="1" ht="106.5" customHeight="1">
      <c r="A15" s="134" t="s">
        <v>42</v>
      </c>
      <c r="B15" s="136" t="s">
        <v>115</v>
      </c>
      <c r="C15" s="71" t="s">
        <v>43</v>
      </c>
      <c r="D15" s="78">
        <v>61282214.86</v>
      </c>
      <c r="E15" s="56" t="s">
        <v>176</v>
      </c>
      <c r="F15" s="57" t="s">
        <v>13</v>
      </c>
      <c r="G15" s="57">
        <v>62</v>
      </c>
      <c r="H15" s="57">
        <v>29</v>
      </c>
      <c r="I15" s="58">
        <v>29</v>
      </c>
    </row>
    <row r="16" spans="1:9" s="37" customFormat="1" ht="52.5">
      <c r="A16" s="135"/>
      <c r="B16" s="137"/>
      <c r="C16" s="72" t="s">
        <v>48</v>
      </c>
      <c r="D16" s="79">
        <v>19110452.95</v>
      </c>
      <c r="E16" s="56" t="s">
        <v>45</v>
      </c>
      <c r="F16" s="57" t="s">
        <v>13</v>
      </c>
      <c r="G16" s="57">
        <v>6</v>
      </c>
      <c r="H16" s="57">
        <v>6</v>
      </c>
      <c r="I16" s="58">
        <v>6</v>
      </c>
    </row>
    <row r="17" spans="1:9" s="37" customFormat="1" ht="26.25">
      <c r="A17" s="135"/>
      <c r="B17" s="137"/>
      <c r="C17" s="72" t="s">
        <v>48</v>
      </c>
      <c r="D17" s="79">
        <v>19110452.95</v>
      </c>
      <c r="E17" s="56" t="s">
        <v>46</v>
      </c>
      <c r="F17" s="57" t="s">
        <v>13</v>
      </c>
      <c r="G17" s="57">
        <v>87</v>
      </c>
      <c r="H17" s="57">
        <v>32</v>
      </c>
      <c r="I17" s="58">
        <v>32</v>
      </c>
    </row>
    <row r="18" spans="1:9" s="37" customFormat="1" ht="39.75" thickBot="1">
      <c r="A18" s="135"/>
      <c r="B18" s="137"/>
      <c r="C18" s="72" t="s">
        <v>44</v>
      </c>
      <c r="D18" s="79">
        <v>2633905.05</v>
      </c>
      <c r="E18" s="59" t="s">
        <v>47</v>
      </c>
      <c r="F18" s="60" t="s">
        <v>13</v>
      </c>
      <c r="G18" s="60">
        <v>17</v>
      </c>
      <c r="H18" s="60">
        <v>7</v>
      </c>
      <c r="I18" s="61">
        <v>7</v>
      </c>
    </row>
    <row r="19" spans="1:9" s="31" customFormat="1" ht="13.5" thickBot="1">
      <c r="A19" s="39"/>
      <c r="B19" s="40"/>
      <c r="C19" s="40"/>
      <c r="D19" s="80">
        <f>SUM(D15:D18)</f>
        <v>102137025.81</v>
      </c>
      <c r="E19" s="40"/>
      <c r="F19" s="40"/>
      <c r="G19" s="40"/>
      <c r="H19" s="40"/>
      <c r="I19" s="41"/>
    </row>
    <row r="22" spans="1:21" s="81" customFormat="1" ht="13.5">
      <c r="A22" s="89" t="s">
        <v>182</v>
      </c>
      <c r="B22" s="89"/>
      <c r="C22" s="89"/>
      <c r="E22" s="82"/>
      <c r="F22" s="82"/>
      <c r="G22" s="88" t="s">
        <v>183</v>
      </c>
      <c r="H22" s="88"/>
      <c r="I22" s="88"/>
      <c r="J22" s="83"/>
      <c r="K22" s="83"/>
      <c r="L22" s="82"/>
      <c r="N22" s="84"/>
      <c r="O22" s="84"/>
      <c r="P22" s="84"/>
      <c r="Q22" s="84"/>
      <c r="R22" s="84"/>
      <c r="S22" s="84"/>
      <c r="T22" s="84"/>
      <c r="U22" s="82"/>
    </row>
    <row r="23" spans="1:21" s="5" customFormat="1" ht="12">
      <c r="A23" s="127"/>
      <c r="B23" s="127"/>
      <c r="C23" s="127"/>
      <c r="E23" s="3"/>
      <c r="F23" s="3"/>
      <c r="G23" s="126"/>
      <c r="H23" s="126"/>
      <c r="I23" s="126"/>
      <c r="J23" s="4"/>
      <c r="K23" s="4"/>
      <c r="L23" s="3"/>
      <c r="N23" s="6"/>
      <c r="Q23" s="126"/>
      <c r="R23" s="126"/>
      <c r="S23" s="126"/>
      <c r="T23" s="12"/>
      <c r="U23" s="3"/>
    </row>
  </sheetData>
  <sheetProtection/>
  <mergeCells count="20">
    <mergeCell ref="A11:A12"/>
    <mergeCell ref="B11:B12"/>
    <mergeCell ref="C11:C12"/>
    <mergeCell ref="E11:I11"/>
    <mergeCell ref="G5:I5"/>
    <mergeCell ref="Q23:S23"/>
    <mergeCell ref="A22:C22"/>
    <mergeCell ref="A23:C23"/>
    <mergeCell ref="G23:I23"/>
    <mergeCell ref="A13:I13"/>
    <mergeCell ref="A14:I14"/>
    <mergeCell ref="A15:A18"/>
    <mergeCell ref="B15:B18"/>
    <mergeCell ref="G22:I22"/>
    <mergeCell ref="G1:I1"/>
    <mergeCell ref="G2:I2"/>
    <mergeCell ref="G3:I3"/>
    <mergeCell ref="G4:I4"/>
    <mergeCell ref="G7:I7"/>
    <mergeCell ref="A9:I9"/>
  </mergeCells>
  <printOptions/>
  <pageMargins left="0" right="0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</dc:creator>
  <cp:keywords/>
  <dc:description/>
  <cp:lastModifiedBy>Аравина_ОС</cp:lastModifiedBy>
  <cp:lastPrinted>2013-05-21T12:45:26Z</cp:lastPrinted>
  <dcterms:created xsi:type="dcterms:W3CDTF">2010-05-21T10:17:28Z</dcterms:created>
  <dcterms:modified xsi:type="dcterms:W3CDTF">2013-06-18T12:20:57Z</dcterms:modified>
  <cp:category/>
  <cp:version/>
  <cp:contentType/>
  <cp:contentStatus/>
</cp:coreProperties>
</file>