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  <sheet name="Лот 20" sheetId="20" r:id="rId20"/>
    <sheet name="Лот 21" sheetId="21" r:id="rId21"/>
    <sheet name="Лот 22" sheetId="22" r:id="rId22"/>
    <sheet name="Лот 23" sheetId="23" r:id="rId23"/>
    <sheet name="Лот 24" sheetId="24" r:id="rId24"/>
    <sheet name="Лот 25" sheetId="25" r:id="rId25"/>
    <sheet name="Лот 26" sheetId="26" r:id="rId26"/>
    <sheet name="Лот 27" sheetId="27" r:id="rId27"/>
    <sheet name="Лот 28" sheetId="28" r:id="rId28"/>
    <sheet name="Лот 29" sheetId="29" r:id="rId29"/>
    <sheet name="Лот 30" sheetId="30" r:id="rId30"/>
    <sheet name="Лот 31" sheetId="31" r:id="rId31"/>
    <sheet name="Лот 32" sheetId="32" r:id="rId32"/>
    <sheet name="Лот 33" sheetId="33" r:id="rId33"/>
  </sheets>
  <definedNames/>
  <calcPr fullCalcOnLoad="1"/>
</workbook>
</file>

<file path=xl/sharedStrings.xml><?xml version="1.0" encoding="utf-8"?>
<sst xmlns="http://schemas.openxmlformats.org/spreadsheetml/2006/main" count="1745" uniqueCount="189">
  <si>
    <t>Лот № 1</t>
  </si>
  <si>
    <t>ул. им. Зарубина В.С., д. 1 А,Б</t>
  </si>
  <si>
    <t>кв.м</t>
  </si>
  <si>
    <t>Обязательные работы и услуги по содержанию и ремонту комплекса имущества  в муниципальном жилом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</si>
  <si>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</si>
  <si>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</si>
  <si>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</si>
  <si>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</si>
  <si>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Уборка земельного участка, входящего в состав комплекса имущества муниципального жилого дома</t>
  </si>
  <si>
    <t>Уборка мусора с газона</t>
  </si>
  <si>
    <t>2 раза в неделю</t>
  </si>
  <si>
    <t>Обрезка деревьев и кустарников</t>
  </si>
  <si>
    <t>1 раз в год</t>
  </si>
  <si>
    <t>II. Услуги вывоза бытовых отходов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</si>
  <si>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</si>
  <si>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</si>
  <si>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</si>
  <si>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</si>
  <si>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III. Подготовка муниципального жилого дома к сезонной эксплуатации</t>
  </si>
  <si>
    <t>Укрепление водосточных труб, колен и воронок</t>
  </si>
  <si>
    <t xml:space="preserve">Замена разбитых стекол окон и дверей в помещениях 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</si>
  <si>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</si>
  <si>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IV.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</si>
  <si>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</si>
  <si>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 xml:space="preserve">Аварийное обслуживание </t>
  </si>
  <si>
    <t>Постоянно на системах водоснабжения,  канализации, энергоснабжения, газоснабжения</t>
  </si>
  <si>
    <t>V. Устранение аварии и выполнение заявок населения</t>
  </si>
  <si>
    <t>Выполнение заявок населения</t>
  </si>
  <si>
    <t>Постоянно</t>
  </si>
  <si>
    <t>VI. Прочие услуги</t>
  </si>
  <si>
    <t>Вывоз смета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</si>
  <si>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</si>
  <si>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</si>
  <si>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</si>
  <si>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</si>
  <si>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</si>
  <si>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</si>
  <si>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</si>
  <si>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Ремонт кровли</t>
  </si>
  <si>
    <t>3 кв.м</t>
  </si>
  <si>
    <t>Общестроительные работы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</si>
  <si>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</si>
  <si>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</si>
  <si>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</si>
  <si>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комплекса имущества  в муниципальном жилом доме, являющегося объектом конкурса</t>
  </si>
  <si>
    <t xml:space="preserve">I. Санитарные работы по содержанию помещений </t>
  </si>
  <si>
    <t xml:space="preserve">1. 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</si>
  <si>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</si>
  <si>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</si>
  <si>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комплекса имущества муниципального жилого дома</t>
  </si>
  <si>
    <t xml:space="preserve">2. </t>
  </si>
  <si>
    <t>Ликвидация наледи</t>
  </si>
  <si>
    <t>Стоимость работ,                            1 кв.м в месяц, руб.</t>
  </si>
  <si>
    <t>Ремонт системы канализации</t>
  </si>
  <si>
    <t>2 п.м</t>
  </si>
  <si>
    <t>Ремонт холодного водоснабжения</t>
  </si>
  <si>
    <t>Размер платы за содержание и ремонт жилого помещения по лоту № 1 в год (руб.)</t>
  </si>
  <si>
    <t>Лот № 2</t>
  </si>
  <si>
    <t>Обуховский пер., дом 27Б</t>
  </si>
  <si>
    <t>I. Услуги вывоза бытовых отходов</t>
  </si>
  <si>
    <t>II. Подготовка муниципального жилого дома к сезонной эксплуатации</t>
  </si>
  <si>
    <t>III. Проведение технических осмотров и мелкий ремонт</t>
  </si>
  <si>
    <t>Постоянно на системах водоснабжения, канализации, энергоснабжения, газоснабжения</t>
  </si>
  <si>
    <t>IV. Устранение аварии и выполнение заявок населения</t>
  </si>
  <si>
    <t>2 кв.м.</t>
  </si>
  <si>
    <t>2 кв.м</t>
  </si>
  <si>
    <t>Размер платы за содержание и ремонт жилого помещения по лоту № 2 в год (руб.)</t>
  </si>
  <si>
    <t>Лот № 3</t>
  </si>
  <si>
    <t>ул. им. Лермонтова М.Ю., дом 35В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</si>
  <si>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</si>
  <si>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Постоянно на системах водоснабжения, энергоснабжения, газоснабжения</t>
  </si>
  <si>
    <t>0,7 кв.м.</t>
  </si>
  <si>
    <t>Размер платы за содержание и ремонт жилого помещения по лоту № 3 в год (руб.)</t>
  </si>
  <si>
    <t>Лот № 4</t>
  </si>
  <si>
    <t>ул. Октябрьская, дом 67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</si>
  <si>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</si>
  <si>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 энергоснабжения, газоснабжения</t>
  </si>
  <si>
    <t>Размер платы за содержание и ремонт жилого помещения по лоту № 4 в год (руб.)</t>
  </si>
  <si>
    <t>Лот № 5</t>
  </si>
  <si>
    <t>ул. Валовая, дом 40Б</t>
  </si>
  <si>
    <t>3 кв.м.</t>
  </si>
  <si>
    <t>Ремонт системы ХВС</t>
  </si>
  <si>
    <t>1 п.м</t>
  </si>
  <si>
    <t>Размер платы за содержание и ремонт жилого помещения по лоту № 5 в год (руб.)</t>
  </si>
  <si>
    <t>Лот № 6</t>
  </si>
  <si>
    <t>Постоянно на системах энергоснабжения, газоснабжения</t>
  </si>
  <si>
    <t>1,5 кв.м.</t>
  </si>
  <si>
    <t>Размер платы за содержание и ремонт жилого помещения по лоту № 6 в год (руб.)</t>
  </si>
  <si>
    <t>Лот № 7</t>
  </si>
  <si>
    <t>ул. Шумейская, дом 2</t>
  </si>
  <si>
    <t>Размер платы за содержание и ремонт жилого помещения по лоту № 7 в год (руб.)</t>
  </si>
  <si>
    <t>Лот № 8</t>
  </si>
  <si>
    <t>ул. Шумейская, дом 11</t>
  </si>
  <si>
    <t xml:space="preserve"> 1 кв.м.</t>
  </si>
  <si>
    <t>Размер платы за содержание и ремонт жилого помещения по лоту № 8 в год (руб.)</t>
  </si>
  <si>
    <t>Лот № 9</t>
  </si>
  <si>
    <t>ул. Большая Горная, дом 24</t>
  </si>
  <si>
    <t>Размер платы за содержание и ремонт жилого помещения по лоту № 9 в год (руб.)</t>
  </si>
  <si>
    <t>Лот № 10</t>
  </si>
  <si>
    <t>ул. им. Некрасова Н.А., дом 84Б</t>
  </si>
  <si>
    <t xml:space="preserve"> 0,7 кв.м.</t>
  </si>
  <si>
    <t>Размер платы за содержание и ремонт жилого помещения по лоту № 10 в год (руб.)</t>
  </si>
  <si>
    <t>ул. Мясницкая, дом 24Б</t>
  </si>
  <si>
    <t>Размер платы за содержание и ремонт жилого помещения по лоту № 11 в год (руб.)</t>
  </si>
  <si>
    <t>Лот № 12</t>
  </si>
  <si>
    <t>ул. Мясницкая, дом 39 Н</t>
  </si>
  <si>
    <t>1 кв.м.</t>
  </si>
  <si>
    <t>Размер платы за содержание и ремонт жилого помещения по лоту № 12 в год (руб.)</t>
  </si>
  <si>
    <t>Лот № 13</t>
  </si>
  <si>
    <t>ул. Большая Горная, дом 121Б</t>
  </si>
  <si>
    <t>Размер платы за содержание и ремонт жилого помещения по лоту № 13 в год (руб.)</t>
  </si>
  <si>
    <t>ул. Веселая, дом 59</t>
  </si>
  <si>
    <t>Размер платы за содержание и ремонт жилого помещения по лоту № 14 в год (руб.)</t>
  </si>
  <si>
    <t>Лот № 15</t>
  </si>
  <si>
    <t>ул. им. Лермонтова М.Ю., дом 61</t>
  </si>
  <si>
    <t xml:space="preserve"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 </t>
  </si>
  <si>
    <t>1,3 кв.м.</t>
  </si>
  <si>
    <t>Размер платы за содержание и ремонт жилого помещения по лоту № 15 в год (руб.)</t>
  </si>
  <si>
    <t>Лот № 16</t>
  </si>
  <si>
    <t>ул. Соколовая, дом 37</t>
  </si>
  <si>
    <t>0,7 кв.м</t>
  </si>
  <si>
    <t>Размер платы за содержание и ремонт жилого помещения по лоту № 16 в год (руб.)</t>
  </si>
  <si>
    <t>Лот № 17</t>
  </si>
  <si>
    <t>ул. Соколовая, дом 55А</t>
  </si>
  <si>
    <t>Размер платы за содержание и ремонт жилого помещения по лоту № 17 в год (руб.)</t>
  </si>
  <si>
    <t>Лот № 18</t>
  </si>
  <si>
    <t>пос. Затон, дом 728</t>
  </si>
  <si>
    <t>1,5 кв.м</t>
  </si>
  <si>
    <t>Размер платы за содержание и ремонт жилого помещения по лоту № 18 в год (руб.)</t>
  </si>
  <si>
    <t>Лот № 19</t>
  </si>
  <si>
    <t>ул. Б.Затонская, дом 45</t>
  </si>
  <si>
    <t>1 кв.м</t>
  </si>
  <si>
    <t>Размер платы за содержание и ремонт жилого помещения по лоту № 19 в год (руб.)</t>
  </si>
  <si>
    <t>Лот № 20</t>
  </si>
  <si>
    <t>ул. Веселая, дом 32</t>
  </si>
  <si>
    <t xml:space="preserve">II. Услуги вывоза бытовых отходов </t>
  </si>
  <si>
    <t>Размер платы за содержание и ремонт жилого помещения по лоту № 20 в год (руб.)</t>
  </si>
  <si>
    <t>Лот № 21</t>
  </si>
  <si>
    <t>ул. М.Соляная, дом 44</t>
  </si>
  <si>
    <t>0,5 кв.м</t>
  </si>
  <si>
    <t>Размер платы за содержание и ремонт жилого помещения по лоту № 21 в год (руб.)</t>
  </si>
  <si>
    <t>Лот № 22</t>
  </si>
  <si>
    <t>ул. Октябрьская, дом 116</t>
  </si>
  <si>
    <t>Размер платы за содержание и ремонт жилого помещения по лоту № 22 в год (руб.)</t>
  </si>
  <si>
    <t>Лот № 23</t>
  </si>
  <si>
    <t>ул. Красновая, дом 32</t>
  </si>
  <si>
    <t>Размер платы за содержание и ремонт жилого помещения по лоту № 23 в год (руб.)</t>
  </si>
  <si>
    <t>Лот № 24</t>
  </si>
  <si>
    <t>ул. Красновая, дом 64</t>
  </si>
  <si>
    <t>Размер платы за содержание и ремонт жилого помещения по лоту № 24 в год (руб.)</t>
  </si>
  <si>
    <t>Лот № 25</t>
  </si>
  <si>
    <t>ул. им. Некрасова Н.А., дом 104В</t>
  </si>
  <si>
    <t>Размер платы за содержание и ремонт жилого помещения по лоту № 25 в год (руб.)</t>
  </si>
  <si>
    <t>Лот № 26</t>
  </si>
  <si>
    <t>ул. им. Горького  А.М., дом 106А</t>
  </si>
  <si>
    <t>Размер платы за содержание и ремонт жилого помещения по лоту № 26 в год (руб.)</t>
  </si>
  <si>
    <t>Лот № 27</t>
  </si>
  <si>
    <t>ул. Камчатская, дом 61</t>
  </si>
  <si>
    <t>Размер платы за содержание и ремонт жилого помещения по лоту № 27 в год (руб.)</t>
  </si>
  <si>
    <t>Лот № 28</t>
  </si>
  <si>
    <t>Размер платы за содержание и ремонт жилого помещения по лоту № 28 в год (руб.)</t>
  </si>
  <si>
    <t>Лот № 29</t>
  </si>
  <si>
    <t>совхоз Комбайн, дом 34</t>
  </si>
  <si>
    <t xml:space="preserve">I. Услуги вывоза бытовых отходов 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</si>
  <si>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</si>
  <si>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</si>
  <si>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</si>
  <si>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 на системах водоснабжения, теплоснабжения, канализации, энергоснабжения, газоснабжения</t>
  </si>
  <si>
    <t>1,5 п.м</t>
  </si>
  <si>
    <t>Размер платы за содержание и ремонт жилого помещения по лоту № 29 в год (руб.)</t>
  </si>
  <si>
    <t>Лот № 30</t>
  </si>
  <si>
    <t>ул. Зеленоостровская, дом 10</t>
  </si>
  <si>
    <t>Ремонт просевшей отмостки</t>
  </si>
  <si>
    <t>Размер платы за содержание и ремонт жилого помещения по лоту № 30 в год (руб.)</t>
  </si>
  <si>
    <t>Лот № 31</t>
  </si>
  <si>
    <t>ул. Глебучев овраг, дом 525 А</t>
  </si>
  <si>
    <t>Размер платы за содержание и ремонт жилого помещения по лоту № 31 в год (руб.)</t>
  </si>
  <si>
    <t>Лот № 32</t>
  </si>
  <si>
    <t>ул. Глебучев овраг, дом 703А</t>
  </si>
  <si>
    <t>Размер платы за содержание и ремонт жилого помещения по лоту № 32 в год (руб.)</t>
  </si>
  <si>
    <t>Лот № 33</t>
  </si>
  <si>
    <t>ул. Глебучев овраг, дом 753А</t>
  </si>
  <si>
    <t>Размер платы за содержание и ремонт жилого помещения по лоту № 33 в год (руб.)</t>
  </si>
  <si>
    <t>ул. Глебучев овраг, дом 816 А</t>
  </si>
  <si>
    <t>ул. 1-я Фильтровая, д. 30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</si>
  <si>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</si>
  <si>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II. Подготовка многоквартирного дома к сезонной эксплуатации</t>
  </si>
  <si>
    <t>Лот № 11</t>
  </si>
  <si>
    <t>Лот № 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</si>
</sst>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#,##0.000"/>
    <numFmt numFmtId="184" formatCode="#,##0.0000"/>
    <numFmt numFmtId="185" formatCode="#,##0.00000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182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0" xfId="19" applyNumberFormat="1" applyFont="1" applyFill="1" applyBorder="1" applyAlignment="1">
      <alignment horizontal="center"/>
      <protection/>
    </xf>
    <xf numFmtId="2" fontId="3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4" fontId="6" fillId="0" borderId="3" xfId="25" applyNumberFormat="1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182" fontId="2" fillId="0" borderId="1" xfId="0" applyNumberFormat="1" applyFont="1" applyFill="1" applyBorder="1" applyAlignment="1">
      <alignment horizontal="center"/>
    </xf>
    <xf numFmtId="2" fontId="1" fillId="0" borderId="1" xfId="19" applyNumberFormat="1" applyFont="1" applyFill="1" applyBorder="1" applyAlignment="1">
      <alignment horizontal="right"/>
      <protection/>
    </xf>
    <xf numFmtId="180" fontId="2" fillId="0" borderId="1" xfId="0" applyNumberFormat="1" applyFont="1" applyFill="1" applyBorder="1" applyAlignment="1">
      <alignment horizontal="center"/>
    </xf>
    <xf numFmtId="2" fontId="1" fillId="0" borderId="0" xfId="20" applyNumberFormat="1" applyFont="1" applyFill="1" applyBorder="1" applyAlignment="1">
      <alignment horizontal="center"/>
      <protection/>
    </xf>
    <xf numFmtId="1" fontId="2" fillId="0" borderId="0" xfId="0" applyNumberFormat="1" applyFont="1" applyFill="1" applyBorder="1" applyAlignment="1">
      <alignment horizontal="right"/>
    </xf>
    <xf numFmtId="4" fontId="1" fillId="0" borderId="1" xfId="19" applyNumberFormat="1" applyFont="1" applyFill="1" applyBorder="1" applyAlignment="1">
      <alignment horizontal="right"/>
      <protection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1" fillId="0" borderId="1" xfId="18" applyNumberFormat="1" applyFont="1" applyBorder="1" applyAlignment="1">
      <alignment horizontal="right"/>
      <protection/>
    </xf>
    <xf numFmtId="4" fontId="1" fillId="0" borderId="1" xfId="18" applyNumberFormat="1" applyFont="1" applyFill="1" applyBorder="1" applyAlignment="1">
      <alignment horizontal="right"/>
      <protection/>
    </xf>
    <xf numFmtId="2" fontId="1" fillId="0" borderId="0" xfId="18" applyNumberFormat="1" applyFont="1" applyFill="1" applyBorder="1" applyAlignment="1">
      <alignment horizontal="center"/>
      <protection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>
      <alignment wrapText="1"/>
    </xf>
    <xf numFmtId="2" fontId="1" fillId="0" borderId="1" xfId="20" applyNumberFormat="1" applyFont="1" applyFill="1" applyBorder="1" applyAlignment="1">
      <alignment horizontal="right"/>
      <protection/>
    </xf>
    <xf numFmtId="2" fontId="1" fillId="0" borderId="1" xfId="22" applyNumberFormat="1" applyFont="1" applyFill="1" applyBorder="1" applyAlignment="1">
      <alignment horizontal="right"/>
      <protection/>
    </xf>
    <xf numFmtId="2" fontId="1" fillId="0" borderId="0" xfId="22" applyNumberFormat="1" applyFont="1" applyFill="1" applyBorder="1" applyAlignment="1">
      <alignment horizontal="center"/>
      <protection/>
    </xf>
    <xf numFmtId="2" fontId="1" fillId="0" borderId="1" xfId="23" applyNumberFormat="1" applyFont="1" applyFill="1" applyBorder="1" applyAlignment="1">
      <alignment horizontal="right"/>
      <protection/>
    </xf>
    <xf numFmtId="2" fontId="1" fillId="0" borderId="0" xfId="23" applyNumberFormat="1" applyFont="1" applyFill="1" applyBorder="1" applyAlignment="1">
      <alignment horizontal="center"/>
      <protection/>
    </xf>
    <xf numFmtId="2" fontId="1" fillId="0" borderId="1" xfId="24" applyNumberFormat="1" applyFont="1" applyFill="1" applyBorder="1" applyAlignment="1">
      <alignment horizontal="right"/>
      <protection/>
    </xf>
    <xf numFmtId="2" fontId="1" fillId="0" borderId="0" xfId="24" applyNumberFormat="1" applyFont="1" applyFill="1" applyBorder="1" applyAlignment="1">
      <alignment horizontal="center"/>
      <protection/>
    </xf>
    <xf numFmtId="4" fontId="1" fillId="0" borderId="1" xfId="21" applyNumberFormat="1" applyFont="1" applyFill="1" applyBorder="1" applyAlignment="1">
      <alignment horizontal="right"/>
      <protection/>
    </xf>
    <xf numFmtId="4" fontId="1" fillId="0" borderId="1" xfId="21" applyNumberFormat="1" applyFont="1" applyBorder="1" applyAlignment="1">
      <alignment horizontal="right"/>
      <protection/>
    </xf>
    <xf numFmtId="4" fontId="1" fillId="0" borderId="1" xfId="21" applyNumberFormat="1" applyFont="1" applyBorder="1" applyAlignment="1">
      <alignment horizontal="right" vertical="center" wrapText="1"/>
      <protection/>
    </xf>
    <xf numFmtId="2" fontId="1" fillId="0" borderId="0" xfId="21" applyNumberFormat="1" applyFont="1" applyFill="1" applyBorder="1" applyAlignment="1">
      <alignment horizontal="center"/>
      <protection/>
    </xf>
    <xf numFmtId="180" fontId="1" fillId="0" borderId="0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center" wrapText="1"/>
    </xf>
    <xf numFmtId="4" fontId="1" fillId="0" borderId="1" xfId="17" applyNumberFormat="1" applyFont="1" applyFill="1" applyBorder="1" applyAlignment="1">
      <alignment horizontal="right"/>
      <protection/>
    </xf>
    <xf numFmtId="4" fontId="1" fillId="0" borderId="1" xfId="17" applyNumberFormat="1" applyFont="1" applyBorder="1" applyAlignment="1">
      <alignment horizontal="right" vertical="center" wrapText="1"/>
      <protection/>
    </xf>
    <xf numFmtId="2" fontId="1" fillId="0" borderId="0" xfId="17" applyNumberFormat="1" applyFont="1" applyFill="1" applyBorder="1" applyAlignment="1">
      <alignment horizontal="center"/>
      <protection/>
    </xf>
    <xf numFmtId="2" fontId="1" fillId="0" borderId="1" xfId="17" applyNumberFormat="1" applyFont="1" applyFill="1" applyBorder="1" applyAlignment="1">
      <alignment horizontal="right"/>
      <protection/>
    </xf>
    <xf numFmtId="4" fontId="3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</cellXfs>
  <cellStyles count="15">
    <cellStyle name="Normal" xfId="0"/>
    <cellStyle name="Currency" xfId="15"/>
    <cellStyle name="Currency [0]" xfId="16"/>
    <cellStyle name="Обычный_06.03.08 лот 7 Волж.р-н (10 домов)" xfId="17"/>
    <cellStyle name="Обычный_13.03.08 СВОД 10лот Волж. р-н (27 домов)" xfId="18"/>
    <cellStyle name="Обычный_14.03 СВОД10лот(43 д.) и 9 лот(1д.) Волж.р-н" xfId="19"/>
    <cellStyle name="Обычный_14.03.08СВОД  лот10  Вол. р-н.(28 домов)" xfId="20"/>
    <cellStyle name="Обычный_19(1).02.08 СВОД  лот14  Волжский  р-н." xfId="21"/>
    <cellStyle name="Обычный_19.03 СВОД  лот11  Волжский  р-н (11 домов)" xfId="22"/>
    <cellStyle name="Обычный_19.03 СВОД Волж.р-н лот№12(28 домов)" xfId="23"/>
    <cellStyle name="Обычный_19.03 СводВож.р-н лот №15(5 домов)" xfId="24"/>
    <cellStyle name="Обычный_Лист1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workbookViewId="0" topLeftCell="A37">
      <selection activeCell="B18" sqref="B18"/>
    </sheetView>
  </sheetViews>
  <sheetFormatPr defaultColWidth="9.140625" defaultRowHeight="12.75"/>
  <cols>
    <col min="1" max="1" width="3.421875" style="1" customWidth="1"/>
    <col min="2" max="2" width="40.8515625" style="1" customWidth="1"/>
    <col min="3" max="3" width="17.421875" style="1" customWidth="1"/>
    <col min="4" max="4" width="11.28125" style="1" customWidth="1"/>
    <col min="5" max="5" width="11.8515625" style="1" customWidth="1"/>
    <col min="6" max="6" width="8.57421875" style="1" customWidth="1"/>
    <col min="7" max="16384" width="9.140625" style="1" customWidth="1"/>
  </cols>
  <sheetData>
    <row r="1" ht="15">
      <c r="B1" s="2" t="s">
        <v>0</v>
      </c>
    </row>
    <row r="2" spans="1:6" ht="24" customHeight="1">
      <c r="A2" s="3"/>
      <c r="B2" s="4" t="s">
        <v>1</v>
      </c>
      <c r="C2" s="5"/>
      <c r="D2" s="6">
        <v>131.2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0.5" customHeight="1">
      <c r="A4" s="117" t="s">
        <v>3</v>
      </c>
      <c r="B4" s="117"/>
      <c r="C4" s="117"/>
      <c r="D4" s="117"/>
      <c r="E4" s="117"/>
      <c r="F4" s="3"/>
    </row>
    <row r="5" spans="1:6" ht="15">
      <c r="A5" s="4"/>
      <c r="B5" s="4"/>
      <c r="C5" s="4"/>
      <c r="D5" s="4"/>
      <c r="E5" s="4"/>
      <c r="F5" s="3"/>
    </row>
    <row r="6" spans="1:6" ht="85.5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6" ht="30.75" customHeight="1">
      <c r="A7" s="118" t="s">
        <v>8</v>
      </c>
      <c r="B7" s="119"/>
      <c r="C7" s="119"/>
      <c r="D7" s="13">
        <f>SUM(D8:D9)</f>
        <v>1301.1918472947984</v>
      </c>
      <c r="E7" s="13">
        <v>0.8264683989423264</v>
      </c>
      <c r="F7" s="14"/>
    </row>
    <row r="8" spans="1:6" ht="15.75" customHeight="1">
      <c r="A8" s="15">
        <v>1</v>
      </c>
      <c r="B8" s="9" t="s">
        <v>9</v>
      </c>
      <c r="C8" s="16" t="s">
        <v>10</v>
      </c>
      <c r="D8" s="17">
        <f>E8*$D$2*12</f>
        <v>1248.923994679312</v>
      </c>
      <c r="E8" s="18">
        <v>0.7932698136936688</v>
      </c>
      <c r="F8" s="3"/>
    </row>
    <row r="9" spans="1:6" ht="15.75" customHeight="1">
      <c r="A9" s="15">
        <v>2</v>
      </c>
      <c r="B9" s="19" t="s">
        <v>11</v>
      </c>
      <c r="C9" s="19" t="s">
        <v>12</v>
      </c>
      <c r="D9" s="17">
        <f>E9*$D$2*12</f>
        <v>52.26785261548635</v>
      </c>
      <c r="E9" s="18">
        <v>0.033198585248657486</v>
      </c>
      <c r="F9" s="20"/>
    </row>
    <row r="10" spans="1:6" ht="15">
      <c r="A10" s="120" t="s">
        <v>13</v>
      </c>
      <c r="B10" s="121"/>
      <c r="C10" s="122"/>
      <c r="D10" s="13">
        <f>SUM(D11:D12)</f>
        <v>888.1702093879339</v>
      </c>
      <c r="E10" s="13">
        <v>0.5641325008815637</v>
      </c>
      <c r="F10" s="22"/>
    </row>
    <row r="11" spans="1:6" ht="15.75" customHeight="1">
      <c r="A11" s="15">
        <v>3</v>
      </c>
      <c r="B11" s="9" t="s">
        <v>14</v>
      </c>
      <c r="C11" s="16" t="s">
        <v>15</v>
      </c>
      <c r="D11" s="17">
        <f>E11*$D$2*12</f>
        <v>812.5985447282103</v>
      </c>
      <c r="E11" s="23">
        <v>0.5161322057470848</v>
      </c>
      <c r="F11" s="20"/>
    </row>
    <row r="12" spans="1:6" ht="30">
      <c r="A12" s="15">
        <v>4</v>
      </c>
      <c r="B12" s="19" t="s">
        <v>16</v>
      </c>
      <c r="C12" s="19" t="s">
        <v>17</v>
      </c>
      <c r="D12" s="17">
        <f>E12*$D$2*12</f>
        <v>75.57166465972358</v>
      </c>
      <c r="E12" s="23">
        <v>0.0480002951344789</v>
      </c>
      <c r="F12" s="20"/>
    </row>
    <row r="13" spans="1:6" ht="29.25" customHeight="1">
      <c r="A13" s="120" t="s">
        <v>18</v>
      </c>
      <c r="B13" s="123"/>
      <c r="C13" s="124"/>
      <c r="D13" s="24">
        <f>SUM(D14:D16)</f>
        <v>179.7559703278001</v>
      </c>
      <c r="E13" s="24">
        <v>0.1141742697712145</v>
      </c>
      <c r="F13" s="20"/>
    </row>
    <row r="14" spans="1:6" ht="32.25" customHeight="1">
      <c r="A14" s="15">
        <v>5</v>
      </c>
      <c r="B14" s="19" t="s">
        <v>19</v>
      </c>
      <c r="C14" s="19" t="s">
        <v>12</v>
      </c>
      <c r="D14" s="17">
        <f>E14*12*$D$2</f>
        <v>70.78534492687383</v>
      </c>
      <c r="E14" s="18">
        <v>0.04496020384074812</v>
      </c>
      <c r="F14" s="14"/>
    </row>
    <row r="15" spans="1:6" ht="30">
      <c r="A15" s="15">
        <v>6</v>
      </c>
      <c r="B15" s="19" t="s">
        <v>20</v>
      </c>
      <c r="C15" s="19" t="s">
        <v>12</v>
      </c>
      <c r="D15" s="17">
        <f>E15*12*$D$2</f>
        <v>84.99317958936459</v>
      </c>
      <c r="E15" s="18">
        <v>0.05398448906844804</v>
      </c>
      <c r="F15" s="3"/>
    </row>
    <row r="16" spans="1:6" ht="75" customHeight="1">
      <c r="A16" s="15">
        <v>7</v>
      </c>
      <c r="B16" s="19" t="s">
        <v>21</v>
      </c>
      <c r="C16" s="19" t="s">
        <v>12</v>
      </c>
      <c r="D16" s="17">
        <f>E16*12*$D$2</f>
        <v>23.977445811561683</v>
      </c>
      <c r="E16" s="17">
        <v>0.015229576862018347</v>
      </c>
      <c r="F16" s="3"/>
    </row>
    <row r="17" spans="1:9" ht="15">
      <c r="A17" s="118" t="s">
        <v>22</v>
      </c>
      <c r="B17" s="119"/>
      <c r="C17" s="119"/>
      <c r="D17" s="25">
        <f>SUM(D18:D19)</f>
        <v>2399.330978667671</v>
      </c>
      <c r="E17" s="25">
        <v>1.5239653065724539</v>
      </c>
      <c r="F17" s="3"/>
      <c r="H17" s="26"/>
      <c r="I17" s="27"/>
    </row>
    <row r="18" spans="1:9" ht="75">
      <c r="A18" s="15">
        <v>8</v>
      </c>
      <c r="B18" s="19" t="s">
        <v>23</v>
      </c>
      <c r="C18" s="19" t="s">
        <v>12</v>
      </c>
      <c r="D18" s="17">
        <f>E18*12*$D$2</f>
        <v>204.55381146153394</v>
      </c>
      <c r="E18" s="17">
        <v>0.12992493106042555</v>
      </c>
      <c r="F18" s="3"/>
      <c r="H18" s="26"/>
      <c r="I18" s="27"/>
    </row>
    <row r="19" spans="1:9" ht="90">
      <c r="A19" s="15">
        <v>9</v>
      </c>
      <c r="B19" s="19" t="s">
        <v>24</v>
      </c>
      <c r="C19" s="19" t="s">
        <v>25</v>
      </c>
      <c r="D19" s="17">
        <f>E19*12*$D$2</f>
        <v>2194.777167206137</v>
      </c>
      <c r="E19" s="28">
        <v>1.3940403755120283</v>
      </c>
      <c r="F19" s="3"/>
      <c r="H19" s="29"/>
      <c r="I19" s="29"/>
    </row>
    <row r="20" spans="1:9" ht="15">
      <c r="A20" s="118" t="s">
        <v>26</v>
      </c>
      <c r="B20" s="118"/>
      <c r="C20" s="118"/>
      <c r="D20" s="30">
        <f>SUM(D21)</f>
        <v>276.1055706372492</v>
      </c>
      <c r="E20" s="24">
        <v>0.17539193256939134</v>
      </c>
      <c r="F20" s="3"/>
      <c r="H20" s="29"/>
      <c r="I20" s="29"/>
    </row>
    <row r="21" spans="1:6" ht="15">
      <c r="A21" s="15">
        <v>10</v>
      </c>
      <c r="B21" s="19" t="s">
        <v>27</v>
      </c>
      <c r="C21" s="19" t="s">
        <v>28</v>
      </c>
      <c r="D21" s="17">
        <f>E21*12*$D$2</f>
        <v>276.1055706372492</v>
      </c>
      <c r="E21" s="23">
        <v>0.175371932569391</v>
      </c>
      <c r="F21" s="3"/>
    </row>
    <row r="22" spans="1:6" ht="15">
      <c r="A22" s="118" t="s">
        <v>29</v>
      </c>
      <c r="B22" s="118"/>
      <c r="C22" s="118"/>
      <c r="D22" s="30">
        <f>SUM(D23:D23)</f>
        <v>54.50338715741684</v>
      </c>
      <c r="E22" s="24">
        <v>0.034618513184334884</v>
      </c>
      <c r="F22" s="3"/>
    </row>
    <row r="23" spans="1:6" ht="30">
      <c r="A23" s="15">
        <v>11</v>
      </c>
      <c r="B23" s="19" t="s">
        <v>30</v>
      </c>
      <c r="C23" s="19" t="s">
        <v>17</v>
      </c>
      <c r="D23" s="17">
        <f>E23*12*$D$2</f>
        <v>54.50338715741684</v>
      </c>
      <c r="E23" s="23">
        <v>0.034618513184334884</v>
      </c>
      <c r="F23" s="3"/>
    </row>
    <row r="24" spans="1:6" ht="15">
      <c r="A24" s="10"/>
      <c r="B24" s="31" t="s">
        <v>31</v>
      </c>
      <c r="C24" s="31"/>
      <c r="D24" s="32">
        <f>D7+D10+D13+D17+D20+D22</f>
        <v>5099.057963472869</v>
      </c>
      <c r="E24" s="13">
        <v>3.2387509219212847</v>
      </c>
      <c r="F24" s="7"/>
    </row>
    <row r="25" spans="1:6" ht="15">
      <c r="A25" s="33"/>
      <c r="B25" s="34"/>
      <c r="C25" s="35"/>
      <c r="D25" s="36"/>
      <c r="E25" s="37"/>
      <c r="F25" s="3"/>
    </row>
    <row r="26" spans="1:6" ht="105">
      <c r="A26" s="12" t="s">
        <v>32</v>
      </c>
      <c r="B26" s="12" t="s">
        <v>33</v>
      </c>
      <c r="C26" s="12" t="s">
        <v>34</v>
      </c>
      <c r="D26" s="12" t="s">
        <v>35</v>
      </c>
      <c r="E26" s="12" t="s">
        <v>36</v>
      </c>
      <c r="F26" s="12" t="s">
        <v>37</v>
      </c>
    </row>
    <row r="27" spans="1:6" ht="15">
      <c r="A27" s="12">
        <v>1</v>
      </c>
      <c r="B27" s="9" t="s">
        <v>38</v>
      </c>
      <c r="C27" s="12" t="s">
        <v>39</v>
      </c>
      <c r="D27" s="12">
        <v>1716</v>
      </c>
      <c r="E27" s="38">
        <v>1.089939024390244</v>
      </c>
      <c r="F27" s="39">
        <v>2</v>
      </c>
    </row>
    <row r="28" spans="1:6" ht="15">
      <c r="A28" s="12">
        <v>2</v>
      </c>
      <c r="B28" s="40" t="s">
        <v>40</v>
      </c>
      <c r="C28" s="12" t="s">
        <v>39</v>
      </c>
      <c r="D28" s="12">
        <v>1659.9</v>
      </c>
      <c r="E28" s="38">
        <v>1.0543064024390245</v>
      </c>
      <c r="F28" s="12">
        <v>2</v>
      </c>
    </row>
    <row r="29" spans="1:6" ht="15">
      <c r="A29" s="12"/>
      <c r="B29" s="41" t="s">
        <v>41</v>
      </c>
      <c r="C29" s="11"/>
      <c r="D29" s="75">
        <f>SUM(D27:D28)</f>
        <v>3375.9</v>
      </c>
      <c r="E29" s="43">
        <v>2.1442454268292686</v>
      </c>
      <c r="F29" s="44"/>
    </row>
    <row r="30" spans="1:6" ht="15">
      <c r="A30" s="33"/>
      <c r="B30" s="34"/>
      <c r="C30" s="45"/>
      <c r="D30" s="45"/>
      <c r="E30" s="45"/>
      <c r="F30" s="45"/>
    </row>
    <row r="31" spans="1:6" ht="29.25">
      <c r="A31" s="33"/>
      <c r="B31" s="34" t="s">
        <v>42</v>
      </c>
      <c r="C31" s="46">
        <f>D24+D29</f>
        <v>8474.957963472869</v>
      </c>
      <c r="D31" s="46"/>
      <c r="E31" s="46"/>
      <c r="F31" s="45"/>
    </row>
    <row r="32" spans="1:6" ht="15">
      <c r="A32" s="33"/>
      <c r="B32" s="34" t="s">
        <v>43</v>
      </c>
      <c r="C32" s="47">
        <f>E24+E29</f>
        <v>5.382996348750553</v>
      </c>
      <c r="D32" s="45"/>
      <c r="E32" s="45"/>
      <c r="F32" s="45"/>
    </row>
    <row r="33" spans="1:6" ht="15">
      <c r="A33" s="33"/>
      <c r="B33" s="34"/>
      <c r="C33" s="47"/>
      <c r="D33" s="45"/>
      <c r="E33" s="45"/>
      <c r="F33" s="45"/>
    </row>
    <row r="34" spans="1:6" ht="33" customHeight="1">
      <c r="A34" s="117" t="s">
        <v>44</v>
      </c>
      <c r="B34" s="117"/>
      <c r="C34" s="117"/>
      <c r="D34" s="117"/>
      <c r="E34" s="117"/>
      <c r="F34" s="117"/>
    </row>
    <row r="35" spans="1:6" ht="15">
      <c r="A35" s="4"/>
      <c r="B35" s="4"/>
      <c r="C35" s="4"/>
      <c r="D35" s="3"/>
      <c r="E35" s="3"/>
      <c r="F35" s="3"/>
    </row>
    <row r="36" spans="1:6" ht="85.5">
      <c r="A36" s="9"/>
      <c r="B36" s="10" t="s">
        <v>4</v>
      </c>
      <c r="C36" s="10" t="s">
        <v>5</v>
      </c>
      <c r="D36" s="10" t="s">
        <v>6</v>
      </c>
      <c r="E36" s="10" t="s">
        <v>7</v>
      </c>
      <c r="F36" s="3"/>
    </row>
    <row r="37" spans="1:5" ht="15">
      <c r="A37" s="125" t="s">
        <v>45</v>
      </c>
      <c r="B37" s="125"/>
      <c r="C37" s="125"/>
      <c r="D37" s="13">
        <f>D38</f>
        <v>17.3184</v>
      </c>
      <c r="E37" s="13">
        <v>0.011000000000000001</v>
      </c>
    </row>
    <row r="38" spans="1:5" ht="30">
      <c r="A38" s="15" t="s">
        <v>46</v>
      </c>
      <c r="B38" s="48" t="s">
        <v>47</v>
      </c>
      <c r="C38" s="48" t="s">
        <v>48</v>
      </c>
      <c r="D38" s="17">
        <f>E38*12*$D$2</f>
        <v>17.3184</v>
      </c>
      <c r="E38" s="49">
        <v>0.011000000000000001</v>
      </c>
    </row>
    <row r="39" spans="1:5" ht="30" customHeight="1">
      <c r="A39" s="125" t="s">
        <v>49</v>
      </c>
      <c r="B39" s="125"/>
      <c r="C39" s="125"/>
      <c r="D39" s="13">
        <f>D40</f>
        <v>103.91040000000001</v>
      </c>
      <c r="E39" s="13">
        <v>0.066</v>
      </c>
    </row>
    <row r="40" spans="1:5" ht="15">
      <c r="A40" s="15" t="s">
        <v>50</v>
      </c>
      <c r="B40" s="50" t="s">
        <v>51</v>
      </c>
      <c r="C40" s="9" t="s">
        <v>48</v>
      </c>
      <c r="D40" s="17">
        <f>E40*$D$2*12</f>
        <v>103.91040000000001</v>
      </c>
      <c r="E40" s="51">
        <v>0.066</v>
      </c>
    </row>
    <row r="41" spans="1:5" ht="15">
      <c r="A41" s="10"/>
      <c r="B41" s="31" t="s">
        <v>31</v>
      </c>
      <c r="C41" s="31"/>
      <c r="D41" s="52">
        <f>D37+D39</f>
        <v>121.2288</v>
      </c>
      <c r="E41" s="13">
        <v>0.077</v>
      </c>
    </row>
    <row r="42" spans="1:6" ht="15">
      <c r="A42" s="3"/>
      <c r="B42" s="3"/>
      <c r="C42" s="3"/>
      <c r="D42" s="3"/>
      <c r="E42" s="3"/>
      <c r="F42" s="3"/>
    </row>
    <row r="43" spans="1:6" ht="15">
      <c r="A43" s="53"/>
      <c r="B43" s="53"/>
      <c r="C43" s="53"/>
      <c r="D43" s="53"/>
      <c r="E43" s="53"/>
      <c r="F43" s="54"/>
    </row>
    <row r="44" spans="1:6" ht="105">
      <c r="A44" s="12" t="s">
        <v>32</v>
      </c>
      <c r="B44" s="12" t="s">
        <v>33</v>
      </c>
      <c r="C44" s="12" t="s">
        <v>34</v>
      </c>
      <c r="D44" s="12" t="s">
        <v>35</v>
      </c>
      <c r="E44" s="12" t="s">
        <v>52</v>
      </c>
      <c r="F44" s="12" t="s">
        <v>37</v>
      </c>
    </row>
    <row r="45" spans="1:6" ht="15">
      <c r="A45" s="12">
        <v>1</v>
      </c>
      <c r="B45" s="9" t="s">
        <v>53</v>
      </c>
      <c r="C45" s="12" t="s">
        <v>54</v>
      </c>
      <c r="D45" s="55">
        <f>E45*12*$D$2</f>
        <v>1390.8400000000001</v>
      </c>
      <c r="E45" s="56">
        <v>0.8834095528455287</v>
      </c>
      <c r="F45" s="39">
        <v>2</v>
      </c>
    </row>
    <row r="46" spans="1:6" ht="15">
      <c r="A46" s="12">
        <v>2</v>
      </c>
      <c r="B46" s="40" t="s">
        <v>55</v>
      </c>
      <c r="C46" s="12" t="s">
        <v>54</v>
      </c>
      <c r="D46" s="55">
        <f>E46*12*$D$2</f>
        <v>1485</v>
      </c>
      <c r="E46" s="56">
        <v>0.9432164634146343</v>
      </c>
      <c r="F46" s="12">
        <v>2</v>
      </c>
    </row>
    <row r="47" spans="1:6" ht="15">
      <c r="A47" s="57"/>
      <c r="B47" s="57" t="s">
        <v>41</v>
      </c>
      <c r="C47" s="57"/>
      <c r="D47" s="62">
        <f>E47*12*$D$2</f>
        <v>2875.84</v>
      </c>
      <c r="E47" s="59">
        <v>1.8266260162601629</v>
      </c>
      <c r="F47" s="57"/>
    </row>
    <row r="51" spans="2:3" ht="43.5">
      <c r="B51" s="34" t="s">
        <v>56</v>
      </c>
      <c r="C51" s="60">
        <f>C31</f>
        <v>8474.957963472869</v>
      </c>
    </row>
  </sheetData>
  <mergeCells count="10">
    <mergeCell ref="A37:C37"/>
    <mergeCell ref="A39:C39"/>
    <mergeCell ref="A17:C17"/>
    <mergeCell ref="A20:C20"/>
    <mergeCell ref="A22:C22"/>
    <mergeCell ref="A34:F34"/>
    <mergeCell ref="A4:E4"/>
    <mergeCell ref="A7:C7"/>
    <mergeCell ref="A10:C10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31">
      <selection activeCell="B39" sqref="B39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7.00390625" style="1" customWidth="1"/>
    <col min="4" max="4" width="11.140625" style="1" customWidth="1"/>
    <col min="5" max="5" width="12.140625" style="1" customWidth="1"/>
    <col min="6" max="16384" width="9.140625" style="1" customWidth="1"/>
  </cols>
  <sheetData>
    <row r="1" ht="15">
      <c r="B1" s="2" t="s">
        <v>98</v>
      </c>
    </row>
    <row r="2" spans="1:6" ht="14.25" customHeight="1">
      <c r="A2" s="117"/>
      <c r="B2" s="117"/>
      <c r="C2" s="117"/>
      <c r="D2" s="117"/>
      <c r="E2" s="117"/>
      <c r="F2" s="3"/>
    </row>
    <row r="3" spans="1:6" ht="18" customHeight="1">
      <c r="A3" s="3"/>
      <c r="B3" s="4" t="s">
        <v>102</v>
      </c>
      <c r="C3" s="5"/>
      <c r="D3" s="6">
        <v>22.3</v>
      </c>
      <c r="E3" s="7" t="s">
        <v>2</v>
      </c>
      <c r="F3" s="3"/>
    </row>
    <row r="4" spans="1:6" ht="15" customHeight="1">
      <c r="A4" s="3"/>
      <c r="B4" s="8"/>
      <c r="C4" s="3"/>
      <c r="D4" s="3"/>
      <c r="E4" s="3"/>
      <c r="F4" s="3"/>
    </row>
    <row r="5" spans="1:6" ht="31.5" customHeight="1">
      <c r="A5" s="117" t="s">
        <v>3</v>
      </c>
      <c r="B5" s="117"/>
      <c r="C5" s="117"/>
      <c r="D5" s="117"/>
      <c r="E5" s="117"/>
      <c r="F5" s="3"/>
    </row>
    <row r="6" spans="1:6" ht="13.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592.1134729252893</v>
      </c>
      <c r="E8" s="13">
        <v>2.212681139481649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541.7323631521402</v>
      </c>
      <c r="E9" s="64">
        <v>2.024410923587968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50.38110977314905</v>
      </c>
      <c r="E10" s="64">
        <v>0.18827021589368104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14.43202696012234</v>
      </c>
      <c r="E11" s="24">
        <v>0.05393134140553938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14.43202696012234</v>
      </c>
      <c r="E12" s="64">
        <v>0.05393134140553938</v>
      </c>
      <c r="F12" s="74"/>
    </row>
    <row r="13" spans="1:9" ht="15">
      <c r="A13" s="118" t="s">
        <v>61</v>
      </c>
      <c r="B13" s="119"/>
      <c r="C13" s="119"/>
      <c r="D13" s="25">
        <f>SUM(D14:D15)</f>
        <v>125.35369563243148</v>
      </c>
      <c r="E13" s="25">
        <v>0.4684368297176065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75</v>
      </c>
      <c r="C14" s="19" t="s">
        <v>12</v>
      </c>
      <c r="D14" s="17">
        <f>E14*12*$D$3</f>
        <v>47.51348411275928</v>
      </c>
      <c r="E14" s="64">
        <v>0.17755412598191062</v>
      </c>
      <c r="F14" s="74"/>
      <c r="G14" s="78"/>
      <c r="H14" s="78"/>
      <c r="I14" s="27"/>
    </row>
    <row r="15" spans="1:9" ht="60">
      <c r="A15" s="15">
        <v>5</v>
      </c>
      <c r="B15" s="19" t="s">
        <v>24</v>
      </c>
      <c r="C15" s="19" t="s">
        <v>85</v>
      </c>
      <c r="D15" s="17">
        <f>E15*12*$D$3</f>
        <v>77.8402115196722</v>
      </c>
      <c r="E15" s="23">
        <v>0.2908827037356958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91.2230756546031</v>
      </c>
      <c r="E16" s="24">
        <v>0.34085340678102755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91.2230756546031</v>
      </c>
      <c r="E17" s="28">
        <v>0.340893406781028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823.1222711724463</v>
      </c>
      <c r="E18" s="13">
        <v>3.0759027173858224</v>
      </c>
      <c r="F18" s="74"/>
    </row>
    <row r="19" spans="1:6" ht="14.25" customHeight="1">
      <c r="A19" s="33"/>
      <c r="B19" s="34"/>
      <c r="C19" s="35"/>
      <c r="D19" s="36"/>
      <c r="E19" s="66"/>
      <c r="F19" s="3"/>
    </row>
    <row r="20" spans="1:6" ht="105">
      <c r="A20" s="12" t="s">
        <v>32</v>
      </c>
      <c r="B20" s="12" t="s">
        <v>33</v>
      </c>
      <c r="C20" s="12" t="s">
        <v>34</v>
      </c>
      <c r="D20" s="12" t="s">
        <v>35</v>
      </c>
      <c r="E20" s="12" t="s">
        <v>36</v>
      </c>
      <c r="F20" s="12" t="s">
        <v>37</v>
      </c>
    </row>
    <row r="21" spans="1:6" ht="15">
      <c r="A21" s="12">
        <v>1</v>
      </c>
      <c r="B21" s="40" t="s">
        <v>40</v>
      </c>
      <c r="C21" s="67" t="s">
        <v>71</v>
      </c>
      <c r="D21" s="68">
        <f>E21*12*D3</f>
        <v>387.31000000000006</v>
      </c>
      <c r="E21" s="38">
        <v>1.4473467862481317</v>
      </c>
      <c r="F21" s="12">
        <v>2</v>
      </c>
    </row>
    <row r="22" spans="1:6" ht="15">
      <c r="A22" s="12"/>
      <c r="B22" s="41" t="s">
        <v>41</v>
      </c>
      <c r="C22" s="11"/>
      <c r="D22" s="75">
        <f>SUM(D21:D21)</f>
        <v>387.31000000000006</v>
      </c>
      <c r="E22" s="43">
        <f>SUM(E21:E21)</f>
        <v>1.4473467862481317</v>
      </c>
      <c r="F22" s="44">
        <v>2</v>
      </c>
    </row>
    <row r="23" spans="1:6" ht="15">
      <c r="A23" s="33"/>
      <c r="B23" s="34"/>
      <c r="C23" s="45"/>
      <c r="D23" s="45"/>
      <c r="E23" s="45"/>
      <c r="F23" s="45"/>
    </row>
    <row r="24" spans="1:6" ht="29.25">
      <c r="A24" s="33"/>
      <c r="B24" s="34" t="s">
        <v>42</v>
      </c>
      <c r="C24" s="46">
        <f>D18+D22</f>
        <v>1210.4322711724462</v>
      </c>
      <c r="D24" s="46"/>
      <c r="E24" s="46"/>
      <c r="F24" s="45"/>
    </row>
    <row r="25" spans="1:6" ht="15">
      <c r="A25" s="33"/>
      <c r="B25" s="34" t="s">
        <v>43</v>
      </c>
      <c r="C25" s="47">
        <f>E18+E22</f>
        <v>4.523249503633954</v>
      </c>
      <c r="D25" s="45"/>
      <c r="E25" s="45"/>
      <c r="F25" s="45"/>
    </row>
    <row r="27" spans="1:6" ht="33" customHeight="1">
      <c r="A27" s="117" t="s">
        <v>44</v>
      </c>
      <c r="B27" s="117"/>
      <c r="C27" s="117"/>
      <c r="D27" s="117"/>
      <c r="E27" s="117"/>
      <c r="F27" s="117"/>
    </row>
    <row r="28" spans="1:6" ht="5.25" customHeight="1">
      <c r="A28" s="4"/>
      <c r="B28" s="4"/>
      <c r="C28" s="4"/>
      <c r="D28" s="3"/>
      <c r="E28" s="3"/>
      <c r="F28" s="3"/>
    </row>
    <row r="29" spans="1:6" ht="85.5">
      <c r="A29" s="9"/>
      <c r="B29" s="10" t="s">
        <v>4</v>
      </c>
      <c r="C29" s="10" t="s">
        <v>5</v>
      </c>
      <c r="D29" s="10" t="s">
        <v>6</v>
      </c>
      <c r="E29" s="10" t="s">
        <v>7</v>
      </c>
      <c r="F29" s="3"/>
    </row>
    <row r="30" spans="1:5" ht="15">
      <c r="A30" s="125" t="s">
        <v>45</v>
      </c>
      <c r="B30" s="125"/>
      <c r="C30" s="125"/>
      <c r="D30" s="13">
        <f>D31</f>
        <v>2.9436000000000004</v>
      </c>
      <c r="E30" s="13">
        <v>0.011000000000000001</v>
      </c>
    </row>
    <row r="31" spans="1:5" ht="30">
      <c r="A31" s="15">
        <v>1</v>
      </c>
      <c r="B31" s="48" t="s">
        <v>47</v>
      </c>
      <c r="C31" s="48" t="s">
        <v>48</v>
      </c>
      <c r="D31" s="17">
        <f>E31*$D$3*12</f>
        <v>2.9436000000000004</v>
      </c>
      <c r="E31" s="49">
        <v>0.011000000000000001</v>
      </c>
    </row>
    <row r="32" spans="1:5" ht="30" customHeight="1">
      <c r="A32" s="125" t="s">
        <v>49</v>
      </c>
      <c r="B32" s="125"/>
      <c r="C32" s="125"/>
      <c r="D32" s="13">
        <f>D33</f>
        <v>17.661600000000004</v>
      </c>
      <c r="E32" s="13">
        <v>0.066</v>
      </c>
    </row>
    <row r="33" spans="1:5" ht="15">
      <c r="A33" s="15">
        <v>2</v>
      </c>
      <c r="B33" s="50" t="s">
        <v>51</v>
      </c>
      <c r="C33" s="9" t="s">
        <v>48</v>
      </c>
      <c r="D33" s="17">
        <f>E33*$D$3*12</f>
        <v>17.661600000000004</v>
      </c>
      <c r="E33" s="51">
        <v>0.066</v>
      </c>
    </row>
    <row r="34" spans="1:5" ht="15">
      <c r="A34" s="10"/>
      <c r="B34" s="31" t="s">
        <v>31</v>
      </c>
      <c r="C34" s="31"/>
      <c r="D34" s="52">
        <f>D30+D32</f>
        <v>20.605200000000004</v>
      </c>
      <c r="E34" s="13">
        <v>0.077</v>
      </c>
    </row>
    <row r="38" spans="2:3" ht="43.5">
      <c r="B38" s="34" t="s">
        <v>101</v>
      </c>
      <c r="C38" s="60">
        <f>C24</f>
        <v>1210.4322711724462</v>
      </c>
    </row>
  </sheetData>
  <mergeCells count="9">
    <mergeCell ref="A32:C32"/>
    <mergeCell ref="A13:C13"/>
    <mergeCell ref="A16:C16"/>
    <mergeCell ref="A27:F27"/>
    <mergeCell ref="A30:C30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28">
      <selection activeCell="B40" sqref="B40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7.00390625" style="1" customWidth="1"/>
    <col min="4" max="4" width="11.140625" style="1" customWidth="1"/>
    <col min="5" max="5" width="12.140625" style="1" customWidth="1"/>
    <col min="6" max="16384" width="9.140625" style="1" customWidth="1"/>
  </cols>
  <sheetData>
    <row r="1" ht="15">
      <c r="B1" s="2" t="s">
        <v>187</v>
      </c>
    </row>
    <row r="2" spans="1:6" ht="15">
      <c r="A2" s="117"/>
      <c r="B2" s="117"/>
      <c r="C2" s="117"/>
      <c r="D2" s="117"/>
      <c r="E2" s="117"/>
      <c r="F2" s="3"/>
    </row>
    <row r="3" spans="1:6" ht="15">
      <c r="A3" s="3"/>
      <c r="B3" s="4" t="s">
        <v>105</v>
      </c>
      <c r="C3" s="5"/>
      <c r="D3" s="79">
        <v>34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28.5" customHeight="1">
      <c r="A5" s="117" t="s">
        <v>3</v>
      </c>
      <c r="B5" s="117"/>
      <c r="C5" s="117"/>
      <c r="D5" s="117"/>
      <c r="E5" s="117"/>
      <c r="F5" s="3"/>
    </row>
    <row r="6" spans="1:6" ht="6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296.05673646264466</v>
      </c>
      <c r="E8" s="13">
        <v>0.7256292560358937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64">
        <v>0.6638876999413483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64">
        <v>0.0617415560945454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14.432026960122334</v>
      </c>
      <c r="E11" s="24">
        <v>0.035372615098339055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14.432026960122334</v>
      </c>
      <c r="E12" s="64">
        <v>0.035372615098339055</v>
      </c>
      <c r="F12" s="74"/>
    </row>
    <row r="13" spans="1:9" ht="15">
      <c r="A13" s="118" t="s">
        <v>61</v>
      </c>
      <c r="B13" s="119"/>
      <c r="C13" s="119"/>
      <c r="D13" s="25">
        <f>SUM(D14:D15)</f>
        <v>666.8023553749035</v>
      </c>
      <c r="E13" s="25">
        <v>1.6343194984679008</v>
      </c>
      <c r="F13" s="74"/>
      <c r="G13" s="65"/>
      <c r="H13" s="65"/>
      <c r="I13" s="27"/>
    </row>
    <row r="14" spans="1:9" ht="74.25" customHeight="1">
      <c r="A14" s="15">
        <v>4</v>
      </c>
      <c r="B14" s="19" t="s">
        <v>23</v>
      </c>
      <c r="C14" s="19" t="s">
        <v>12</v>
      </c>
      <c r="D14" s="17">
        <f>E14*12*$D$3</f>
        <v>104.04340364629593</v>
      </c>
      <c r="E14" s="76">
        <v>0.25500834227033314</v>
      </c>
      <c r="F14" s="74"/>
      <c r="G14" s="26"/>
      <c r="H14" s="26"/>
      <c r="I14" s="27"/>
    </row>
    <row r="15" spans="1:9" ht="90">
      <c r="A15" s="15">
        <v>5</v>
      </c>
      <c r="B15" s="19" t="s">
        <v>24</v>
      </c>
      <c r="C15" s="19" t="s">
        <v>62</v>
      </c>
      <c r="D15" s="17">
        <f>E15*12*$D$3</f>
        <v>562.7589517286076</v>
      </c>
      <c r="E15" s="23">
        <v>1.3793111561975677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92.1244260043575</v>
      </c>
      <c r="E16" s="24">
        <v>0.22578516177538563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92.1244260043575</v>
      </c>
      <c r="E17" s="28">
        <v>0.225795161775386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1069.415544802028</v>
      </c>
      <c r="E18" s="13">
        <v>2.621106531377519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12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106</v>
      </c>
      <c r="D22" s="68">
        <f>E22*12*D3</f>
        <v>553.3</v>
      </c>
      <c r="E22" s="38">
        <v>1.356127450980392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553.3</v>
      </c>
      <c r="E23" s="43">
        <f>SUM(E22:E22)</f>
        <v>1.356127450980392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1622.715544802028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3.977233982357911</v>
      </c>
      <c r="D26" s="45"/>
      <c r="E26" s="45"/>
      <c r="F26" s="45"/>
    </row>
    <row r="27" ht="9" customHeight="1"/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14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4.488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4.488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26.928000000000004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26.928000000000004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31.416000000000004</v>
      </c>
      <c r="E35" s="13">
        <v>0.077</v>
      </c>
    </row>
    <row r="39" spans="2:3" ht="43.5">
      <c r="B39" s="34" t="s">
        <v>103</v>
      </c>
      <c r="C39" s="60">
        <f>C25</f>
        <v>1622.715544802028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workbookViewId="0" topLeftCell="A34">
      <selection activeCell="B46" sqref="B46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104</v>
      </c>
    </row>
    <row r="2" spans="1:6" ht="15">
      <c r="A2" s="117"/>
      <c r="B2" s="117"/>
      <c r="C2" s="117"/>
      <c r="D2" s="117"/>
      <c r="E2" s="117"/>
      <c r="F2" s="3"/>
    </row>
    <row r="3" spans="1:6" ht="18" customHeight="1">
      <c r="A3" s="3"/>
      <c r="B3" s="4" t="s">
        <v>109</v>
      </c>
      <c r="C3" s="5"/>
      <c r="D3" s="6">
        <v>79.4</v>
      </c>
      <c r="E3" s="7" t="s">
        <v>2</v>
      </c>
      <c r="F3" s="3"/>
    </row>
    <row r="4" spans="1:6" ht="16.5" customHeight="1">
      <c r="A4" s="3"/>
      <c r="B4" s="8"/>
      <c r="C4" s="3"/>
      <c r="D4" s="3"/>
      <c r="E4" s="3"/>
      <c r="F4" s="3"/>
    </row>
    <row r="5" spans="1:6" ht="30" customHeight="1">
      <c r="A5" s="117" t="s">
        <v>3</v>
      </c>
      <c r="B5" s="117"/>
      <c r="C5" s="117"/>
      <c r="D5" s="117"/>
      <c r="E5" s="117"/>
      <c r="F5" s="3"/>
    </row>
    <row r="6" spans="1:6" ht="18.7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592.1134729252894</v>
      </c>
      <c r="E8" s="13">
        <v>0.6214457104589518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541.7323631521404</v>
      </c>
      <c r="E9" s="64">
        <v>0.5685688110328928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50.38110977314905</v>
      </c>
      <c r="E10" s="64">
        <v>0.052876899426059026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14.432026960122336</v>
      </c>
      <c r="E11" s="24">
        <v>0.015146963644125037</v>
      </c>
      <c r="F11" s="74"/>
      <c r="G11" s="21"/>
    </row>
    <row r="12" spans="1:6" ht="78" customHeight="1">
      <c r="A12" s="15">
        <v>3</v>
      </c>
      <c r="B12" s="19" t="s">
        <v>21</v>
      </c>
      <c r="C12" s="19" t="s">
        <v>12</v>
      </c>
      <c r="D12" s="17">
        <f>E12*12*$D$3</f>
        <v>14.432026960122336</v>
      </c>
      <c r="E12" s="64">
        <v>0.015146963644125037</v>
      </c>
      <c r="F12" s="74"/>
    </row>
    <row r="13" spans="1:9" ht="15">
      <c r="A13" s="118" t="s">
        <v>61</v>
      </c>
      <c r="B13" s="119"/>
      <c r="C13" s="119"/>
      <c r="D13" s="25">
        <f>SUM(D14:D15)</f>
        <v>1263.2012463607377</v>
      </c>
      <c r="E13" s="25">
        <v>1.3257779663735703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69</v>
      </c>
      <c r="C14" s="19" t="s">
        <v>12</v>
      </c>
      <c r="D14" s="17">
        <f>E14*12*$D$3</f>
        <v>103.32180229828978</v>
      </c>
      <c r="E14" s="76">
        <v>0.10844017873456106</v>
      </c>
      <c r="F14" s="74"/>
      <c r="G14" s="26"/>
      <c r="H14" s="26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1159.8794440624479</v>
      </c>
      <c r="E15" s="23">
        <v>1.217337787639009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103.06132813688387</v>
      </c>
      <c r="E16" s="24">
        <v>0.10816680115122151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103.06132813688387</v>
      </c>
      <c r="E17" s="28">
        <v>0.10816680115122151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1972.8080743830335</v>
      </c>
      <c r="E18" s="13">
        <v>2.0705374416278683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80</v>
      </c>
      <c r="D22" s="68">
        <f>E22*12*D3</f>
        <v>1659.9</v>
      </c>
      <c r="E22" s="38">
        <v>1.7421284634760705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1659.9</v>
      </c>
      <c r="E23" s="43">
        <f>SUM(E22:E22)</f>
        <v>1.7421284634760705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3632.708074383034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3.812665905103939</v>
      </c>
      <c r="D26" s="45"/>
      <c r="E26" s="45"/>
      <c r="F26" s="45"/>
    </row>
    <row r="27" ht="9.75" customHeight="1"/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10.480800000000002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10.480800000000002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62.88480000000001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62.88480000000001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73.36560000000001</v>
      </c>
      <c r="E35" s="13">
        <v>0.077</v>
      </c>
    </row>
    <row r="38" spans="1:6" ht="105">
      <c r="A38" s="39" t="s">
        <v>32</v>
      </c>
      <c r="B38" s="39" t="s">
        <v>33</v>
      </c>
      <c r="C38" s="39" t="s">
        <v>34</v>
      </c>
      <c r="D38" s="39" t="s">
        <v>35</v>
      </c>
      <c r="E38" s="39" t="s">
        <v>36</v>
      </c>
      <c r="F38" s="39" t="s">
        <v>37</v>
      </c>
    </row>
    <row r="39" spans="1:6" ht="15">
      <c r="A39" s="39">
        <v>1</v>
      </c>
      <c r="B39" s="69" t="s">
        <v>38</v>
      </c>
      <c r="C39" s="39" t="s">
        <v>65</v>
      </c>
      <c r="D39" s="39">
        <f>E39*$D$3*12</f>
        <v>1144</v>
      </c>
      <c r="E39" s="38">
        <v>1.200671704450042</v>
      </c>
      <c r="F39" s="39">
        <v>2</v>
      </c>
    </row>
    <row r="40" spans="1:6" ht="15">
      <c r="A40" s="39">
        <v>2</v>
      </c>
      <c r="B40" s="69" t="s">
        <v>81</v>
      </c>
      <c r="C40" s="39" t="s">
        <v>82</v>
      </c>
      <c r="D40" s="39">
        <f>E40*$D$3*12</f>
        <v>742.5000000000001</v>
      </c>
      <c r="E40" s="38">
        <v>0.7792821158690176</v>
      </c>
      <c r="F40" s="39">
        <v>2</v>
      </c>
    </row>
    <row r="41" spans="1:6" ht="15">
      <c r="A41" s="70"/>
      <c r="B41" s="70" t="s">
        <v>41</v>
      </c>
      <c r="C41" s="70"/>
      <c r="D41" s="42">
        <f>SUM(D39:D40)</f>
        <v>1886.5</v>
      </c>
      <c r="E41" s="71">
        <f>SUM(E39:E40)</f>
        <v>1.9799538203190594</v>
      </c>
      <c r="F41" s="72">
        <v>2</v>
      </c>
    </row>
    <row r="43" spans="4:5" ht="15">
      <c r="D43" s="73"/>
      <c r="E43" s="73"/>
    </row>
    <row r="45" spans="2:3" ht="43.5">
      <c r="B45" s="34" t="s">
        <v>107</v>
      </c>
      <c r="C45" s="60">
        <f>C25</f>
        <v>3632.708074383034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4">
      <selection activeCell="B45" sqref="B45"/>
    </sheetView>
  </sheetViews>
  <sheetFormatPr defaultColWidth="9.140625" defaultRowHeight="12.75"/>
  <cols>
    <col min="1" max="1" width="3.140625" style="1" customWidth="1"/>
    <col min="2" max="2" width="40.7109375" style="1" customWidth="1"/>
    <col min="3" max="3" width="16.57421875" style="1" customWidth="1"/>
    <col min="4" max="4" width="11.8515625" style="1" customWidth="1"/>
    <col min="5" max="5" width="12.140625" style="1" customWidth="1"/>
    <col min="6" max="16384" width="9.140625" style="1" customWidth="1"/>
  </cols>
  <sheetData>
    <row r="1" ht="15">
      <c r="B1" s="2" t="s">
        <v>108</v>
      </c>
    </row>
    <row r="2" spans="1:6" ht="14.2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111</v>
      </c>
      <c r="C3" s="5"/>
      <c r="D3" s="6">
        <v>72.5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31.5" customHeight="1">
      <c r="A5" s="117" t="s">
        <v>3</v>
      </c>
      <c r="B5" s="117"/>
      <c r="C5" s="117"/>
      <c r="D5" s="117"/>
      <c r="E5" s="117"/>
      <c r="F5" s="3"/>
    </row>
    <row r="6" spans="1:6" ht="13.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888.1702093879338</v>
      </c>
      <c r="E8" s="13">
        <v>1.0208852981470504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812.5985447282103</v>
      </c>
      <c r="E9" s="64">
        <v>0.9340213157795522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75.57166465972357</v>
      </c>
      <c r="E10" s="64">
        <v>0.08686398236749834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14.432026960122334</v>
      </c>
      <c r="E11" s="24">
        <v>0.016588536735772798</v>
      </c>
      <c r="F11" s="74"/>
      <c r="G11" s="21"/>
    </row>
    <row r="12" spans="1:6" ht="78" customHeight="1">
      <c r="A12" s="15">
        <v>3</v>
      </c>
      <c r="B12" s="19" t="s">
        <v>21</v>
      </c>
      <c r="C12" s="19" t="s">
        <v>12</v>
      </c>
      <c r="D12" s="17">
        <f>E12*12*$D$3</f>
        <v>14.432026960122334</v>
      </c>
      <c r="E12" s="64">
        <v>0.016588536735772798</v>
      </c>
      <c r="F12" s="74"/>
    </row>
    <row r="13" spans="1:9" ht="15">
      <c r="A13" s="118" t="s">
        <v>61</v>
      </c>
      <c r="B13" s="119"/>
      <c r="C13" s="119"/>
      <c r="D13" s="25">
        <f>SUM(D14:D15)</f>
        <v>301.38197010521344</v>
      </c>
      <c r="E13" s="25">
        <v>0.34641605759219934</v>
      </c>
      <c r="F13" s="74"/>
      <c r="G13" s="65"/>
      <c r="H13" s="65"/>
      <c r="I13" s="27"/>
    </row>
    <row r="14" spans="1:9" ht="75" customHeight="1">
      <c r="A14" s="15">
        <v>4</v>
      </c>
      <c r="B14" s="19" t="s">
        <v>75</v>
      </c>
      <c r="C14" s="19" t="s">
        <v>12</v>
      </c>
      <c r="D14" s="17">
        <f>E14*12*$D$3</f>
        <v>54.91763648330792</v>
      </c>
      <c r="E14" s="76">
        <v>0.06312372009575623</v>
      </c>
      <c r="F14" s="74"/>
      <c r="G14" s="26"/>
      <c r="H14" s="26"/>
      <c r="I14" s="27"/>
    </row>
    <row r="15" spans="1:9" ht="60">
      <c r="A15" s="15">
        <v>5</v>
      </c>
      <c r="B15" s="19" t="s">
        <v>24</v>
      </c>
      <c r="C15" s="19" t="s">
        <v>76</v>
      </c>
      <c r="D15" s="17">
        <f>E15*12*$D$3</f>
        <v>246.4643336219055</v>
      </c>
      <c r="E15" s="23">
        <v>0.2832923374964431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97.9804976864472</v>
      </c>
      <c r="E16" s="24">
        <v>0.11263126170855996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97.9804976864472</v>
      </c>
      <c r="E17" s="28">
        <v>0.11262126170856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1301.9647041397168</v>
      </c>
      <c r="E18" s="13">
        <v>1.4965211541835826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13.5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64</v>
      </c>
      <c r="D22" s="68">
        <f>E22*12*D3</f>
        <v>1106.6000000000001</v>
      </c>
      <c r="E22" s="38">
        <v>1.2719540229885058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1106.6000000000001</v>
      </c>
      <c r="E23" s="71">
        <f>SUM(E22:E22)</f>
        <v>1.2719540229885058</v>
      </c>
      <c r="F23" s="44">
        <v>2</v>
      </c>
    </row>
    <row r="24" spans="1:6" ht="14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2408.564704139717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2.768475177172088</v>
      </c>
      <c r="D26" s="45"/>
      <c r="E26" s="45"/>
      <c r="F26" s="45"/>
    </row>
    <row r="27" ht="20.25" customHeight="1"/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9.57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9.57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57.42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57.42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66.99000000000001</v>
      </c>
      <c r="E35" s="13">
        <v>0.077</v>
      </c>
    </row>
    <row r="38" spans="1:6" ht="105">
      <c r="A38" s="39" t="s">
        <v>32</v>
      </c>
      <c r="B38" s="39" t="s">
        <v>33</v>
      </c>
      <c r="C38" s="39" t="s">
        <v>34</v>
      </c>
      <c r="D38" s="39" t="s">
        <v>35</v>
      </c>
      <c r="E38" s="39" t="s">
        <v>36</v>
      </c>
      <c r="F38" s="39" t="s">
        <v>37</v>
      </c>
    </row>
    <row r="39" spans="1:6" ht="15">
      <c r="A39" s="39">
        <v>1</v>
      </c>
      <c r="B39" s="69" t="s">
        <v>38</v>
      </c>
      <c r="C39" s="39" t="s">
        <v>39</v>
      </c>
      <c r="D39" s="39">
        <f>E39*12*D3</f>
        <v>1716.0000000000002</v>
      </c>
      <c r="E39" s="38">
        <v>1.9724137931034484</v>
      </c>
      <c r="F39" s="39">
        <v>2</v>
      </c>
    </row>
    <row r="40" spans="1:6" ht="15">
      <c r="A40" s="70"/>
      <c r="B40" s="70" t="s">
        <v>41</v>
      </c>
      <c r="C40" s="70"/>
      <c r="D40" s="42">
        <f>SUM(D39:D39)</f>
        <v>1716.0000000000002</v>
      </c>
      <c r="E40" s="71">
        <f>SUM(E39:E39)</f>
        <v>1.9724137931034484</v>
      </c>
      <c r="F40" s="72">
        <v>2</v>
      </c>
    </row>
    <row r="42" spans="4:5" ht="15">
      <c r="D42" s="73"/>
      <c r="E42" s="73"/>
    </row>
    <row r="44" spans="2:3" ht="43.5">
      <c r="B44" s="34" t="s">
        <v>110</v>
      </c>
      <c r="C44" s="60">
        <f>C25</f>
        <v>2408.564704139717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31">
      <selection activeCell="B40" sqref="B40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6.8515625" style="1" customWidth="1"/>
    <col min="4" max="4" width="11.28125" style="1" customWidth="1"/>
    <col min="5" max="5" width="12.421875" style="1" customWidth="1"/>
    <col min="6" max="16384" width="9.140625" style="1" customWidth="1"/>
  </cols>
  <sheetData>
    <row r="1" spans="2:5" ht="15">
      <c r="B1" s="2" t="s">
        <v>188</v>
      </c>
      <c r="C1" s="84"/>
      <c r="D1" s="84"/>
      <c r="E1" s="84"/>
    </row>
    <row r="2" spans="1:6" ht="9.75" customHeight="1">
      <c r="A2" s="117"/>
      <c r="B2" s="117"/>
      <c r="C2" s="117"/>
      <c r="D2" s="117"/>
      <c r="E2" s="117"/>
      <c r="F2" s="3"/>
    </row>
    <row r="3" spans="1:6" ht="18.75" customHeight="1">
      <c r="A3" s="3"/>
      <c r="B3" s="4" t="s">
        <v>114</v>
      </c>
      <c r="C3" s="5"/>
      <c r="D3" s="6">
        <v>32.3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33" customHeight="1">
      <c r="A5" s="117" t="s">
        <v>3</v>
      </c>
      <c r="B5" s="117"/>
      <c r="C5" s="117"/>
      <c r="D5" s="117"/>
      <c r="E5" s="117"/>
      <c r="F5" s="3"/>
    </row>
    <row r="6" spans="1:6" ht="9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444.0851046939669</v>
      </c>
      <c r="E8" s="13">
        <v>1.1457304042672007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406.29927236410515</v>
      </c>
      <c r="E9" s="76">
        <v>1.0482437367494974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37.78583232986178</v>
      </c>
      <c r="E10" s="76">
        <v>0.09748666751770327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9.621351306748224</v>
      </c>
      <c r="E11" s="24">
        <v>0.024822887788308115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9.621351306748224</v>
      </c>
      <c r="E12" s="76">
        <v>0.024822887788308115</v>
      </c>
      <c r="F12" s="74"/>
    </row>
    <row r="13" spans="1:9" ht="15">
      <c r="A13" s="118" t="s">
        <v>61</v>
      </c>
      <c r="B13" s="119"/>
      <c r="C13" s="119"/>
      <c r="D13" s="25">
        <f>SUM(D14:D15)</f>
        <v>564.0977230661732</v>
      </c>
      <c r="E13" s="25">
        <v>1.455360482626866</v>
      </c>
      <c r="F13" s="74"/>
      <c r="G13" s="26"/>
      <c r="H13" s="26"/>
      <c r="I13" s="27"/>
    </row>
    <row r="14" spans="1:9" ht="80.25" customHeight="1">
      <c r="A14" s="15">
        <v>4</v>
      </c>
      <c r="B14" s="19" t="s">
        <v>115</v>
      </c>
      <c r="C14" s="19" t="s">
        <v>12</v>
      </c>
      <c r="D14" s="17">
        <f>E14*12*$D$3</f>
        <v>95.43658236240373</v>
      </c>
      <c r="E14" s="23">
        <v>0.24622441269970005</v>
      </c>
      <c r="F14" s="74"/>
      <c r="G14" s="65"/>
      <c r="H14" s="65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468.6611407037695</v>
      </c>
      <c r="E15" s="23">
        <v>1.209136069927166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93.30870192132465</v>
      </c>
      <c r="E16" s="24">
        <v>0.24076452508081664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93.30870192132465</v>
      </c>
      <c r="E17" s="76">
        <v>0.240734525080817</v>
      </c>
      <c r="F17" s="74"/>
      <c r="G17" s="65"/>
      <c r="H17" s="65"/>
      <c r="I17" s="27"/>
    </row>
    <row r="18" spans="1:9" ht="15">
      <c r="A18" s="10"/>
      <c r="B18" s="31" t="s">
        <v>31</v>
      </c>
      <c r="C18" s="31"/>
      <c r="D18" s="32">
        <f>D8+D11+D13+D16</f>
        <v>1111.112880988213</v>
      </c>
      <c r="E18" s="13">
        <v>2.866678299763192</v>
      </c>
      <c r="F18" s="74"/>
      <c r="G18" s="65"/>
      <c r="H18" s="65"/>
      <c r="I18" s="27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116</v>
      </c>
      <c r="D22" s="68">
        <f>E22*12*D3</f>
        <v>719.29</v>
      </c>
      <c r="E22" s="38">
        <v>1.8557533539731685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719.29</v>
      </c>
      <c r="E23" s="43">
        <f>SUM(E22:E22)</f>
        <v>1.8557533539731685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1830.402880988213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4.72243165373636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4.2636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4.2636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25.581599999999995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25.581599999999995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29.845199999999995</v>
      </c>
      <c r="E35" s="13">
        <v>0.077</v>
      </c>
    </row>
    <row r="39" spans="2:3" ht="43.5">
      <c r="B39" s="34" t="s">
        <v>112</v>
      </c>
      <c r="C39" s="60">
        <f>C25</f>
        <v>1830.402880988213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28">
      <selection activeCell="B40" sqref="B40"/>
    </sheetView>
  </sheetViews>
  <sheetFormatPr defaultColWidth="9.140625" defaultRowHeight="12.75"/>
  <cols>
    <col min="1" max="1" width="3.140625" style="1" customWidth="1"/>
    <col min="2" max="2" width="40.42187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113</v>
      </c>
    </row>
    <row r="2" spans="1:6" ht="9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119</v>
      </c>
      <c r="C3" s="5"/>
      <c r="D3" s="6">
        <v>21.3</v>
      </c>
      <c r="E3" s="7" t="s">
        <v>2</v>
      </c>
      <c r="F3" s="3"/>
    </row>
    <row r="4" spans="1:6" ht="9.75" customHeight="1">
      <c r="A4" s="3"/>
      <c r="B4" s="8"/>
      <c r="C4" s="3"/>
      <c r="D4" s="3"/>
      <c r="E4" s="3"/>
      <c r="F4" s="3"/>
    </row>
    <row r="5" spans="1:6" ht="45.75" customHeight="1">
      <c r="A5" s="117" t="s">
        <v>3</v>
      </c>
      <c r="B5" s="117"/>
      <c r="C5" s="117"/>
      <c r="D5" s="117"/>
      <c r="E5" s="117"/>
      <c r="F5" s="3"/>
    </row>
    <row r="6" spans="1:6" ht="16.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355.2680837551735</v>
      </c>
      <c r="E8" s="13">
        <v>1.3899377298715707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325.0394178912841</v>
      </c>
      <c r="E9" s="76">
        <v>1.27167221397216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30.228665863889418</v>
      </c>
      <c r="E10" s="76">
        <v>0.11826551589941088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9.621351306748226</v>
      </c>
      <c r="E11" s="24">
        <v>0.03764221950996958</v>
      </c>
      <c r="F11" s="74"/>
      <c r="G11" s="21"/>
    </row>
    <row r="12" spans="1:6" ht="78" customHeight="1">
      <c r="A12" s="15">
        <v>3</v>
      </c>
      <c r="B12" s="19" t="s">
        <v>21</v>
      </c>
      <c r="C12" s="19" t="s">
        <v>12</v>
      </c>
      <c r="D12" s="17">
        <f>E12*12*$D$3</f>
        <v>9.621351306748226</v>
      </c>
      <c r="E12" s="76">
        <v>0.03764221950996958</v>
      </c>
      <c r="F12" s="74"/>
    </row>
    <row r="13" spans="1:9" ht="15">
      <c r="A13" s="118" t="s">
        <v>61</v>
      </c>
      <c r="B13" s="119"/>
      <c r="C13" s="119"/>
      <c r="D13" s="25">
        <f>SUM(D14:D15)</f>
        <v>404.4917618357874</v>
      </c>
      <c r="E13" s="25">
        <v>1.5825186300304672</v>
      </c>
      <c r="F13" s="74"/>
      <c r="G13" s="26"/>
      <c r="H13" s="26"/>
      <c r="I13" s="27"/>
    </row>
    <row r="14" spans="1:9" ht="75" customHeight="1">
      <c r="A14" s="15">
        <v>4</v>
      </c>
      <c r="B14" s="19" t="s">
        <v>115</v>
      </c>
      <c r="C14" s="19" t="s">
        <v>12</v>
      </c>
      <c r="D14" s="17">
        <f>E14*12*$D$3</f>
        <v>95.43658236240373</v>
      </c>
      <c r="E14" s="23">
        <v>0.37338256010330095</v>
      </c>
      <c r="F14" s="74"/>
      <c r="G14" s="65"/>
      <c r="H14" s="65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309.05517947338365</v>
      </c>
      <c r="E15" s="23">
        <v>1.209136069927166</v>
      </c>
      <c r="F15" s="74"/>
      <c r="G15" s="65"/>
      <c r="H15" s="65"/>
      <c r="I15" s="27"/>
    </row>
    <row r="16" spans="1:10" ht="15">
      <c r="A16" s="118" t="s">
        <v>63</v>
      </c>
      <c r="B16" s="118"/>
      <c r="C16" s="118"/>
      <c r="D16" s="30">
        <f>SUM(D17)</f>
        <v>90.25276008573148</v>
      </c>
      <c r="E16" s="24">
        <v>0.35310156528063963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90.25276008573148</v>
      </c>
      <c r="E17" s="28">
        <v>0.35310156528063963</v>
      </c>
      <c r="F17" s="74"/>
      <c r="G17" s="65"/>
      <c r="H17" s="65"/>
      <c r="I17" s="27"/>
    </row>
    <row r="18" spans="1:6" ht="15">
      <c r="A18" s="10"/>
      <c r="B18" s="31" t="s">
        <v>31</v>
      </c>
      <c r="C18" s="31"/>
      <c r="D18" s="32">
        <f>D8+D11+D13+D16</f>
        <v>859.6339569834405</v>
      </c>
      <c r="E18" s="13">
        <v>3.3632001446926467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9" t="s">
        <v>40</v>
      </c>
      <c r="C22" s="12" t="s">
        <v>120</v>
      </c>
      <c r="D22" s="12">
        <f>E22*12*D3</f>
        <v>387.31</v>
      </c>
      <c r="E22" s="38">
        <v>1.5152973395931144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387.31</v>
      </c>
      <c r="E23" s="43">
        <f>SUM(E22:E22)</f>
        <v>1.5152973395931144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1246.9439569834406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4.878497484285761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2.8116000000000003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2.8116000000000003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16.869600000000002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16.869600000000002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19.681200000000004</v>
      </c>
      <c r="E35" s="13">
        <v>0.077</v>
      </c>
    </row>
    <row r="39" spans="2:3" ht="43.5">
      <c r="B39" s="34" t="s">
        <v>117</v>
      </c>
      <c r="C39" s="60">
        <f>C25</f>
        <v>1246.9439569834406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28">
      <selection activeCell="B40" sqref="B40"/>
    </sheetView>
  </sheetViews>
  <sheetFormatPr defaultColWidth="9.140625" defaultRowHeight="12.75"/>
  <cols>
    <col min="1" max="1" width="3.140625" style="1" customWidth="1"/>
    <col min="2" max="2" width="41.140625" style="1" customWidth="1"/>
    <col min="3" max="3" width="17.00390625" style="1" customWidth="1"/>
    <col min="4" max="4" width="10.8515625" style="1" customWidth="1"/>
    <col min="5" max="5" width="12.140625" style="1" customWidth="1"/>
    <col min="6" max="16384" width="9.140625" style="1" customWidth="1"/>
  </cols>
  <sheetData>
    <row r="1" ht="15">
      <c r="B1" s="2" t="s">
        <v>118</v>
      </c>
    </row>
    <row r="2" spans="1:6" ht="12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123</v>
      </c>
      <c r="C3" s="5"/>
      <c r="D3" s="79">
        <v>23</v>
      </c>
      <c r="E3" s="7" t="s">
        <v>2</v>
      </c>
      <c r="F3" s="3"/>
    </row>
    <row r="4" spans="1:6" ht="12" customHeight="1">
      <c r="A4" s="3"/>
      <c r="B4" s="8"/>
      <c r="C4" s="3"/>
      <c r="D4" s="3"/>
      <c r="E4" s="3"/>
      <c r="F4" s="3"/>
    </row>
    <row r="5" spans="1:6" ht="45.75" customHeight="1">
      <c r="A5" s="117" t="s">
        <v>3</v>
      </c>
      <c r="B5" s="117"/>
      <c r="C5" s="117"/>
      <c r="D5" s="117"/>
      <c r="E5" s="117"/>
      <c r="F5" s="3"/>
    </row>
    <row r="6" spans="1:6" ht="8.2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296.05673646264466</v>
      </c>
      <c r="E8" s="13">
        <v>1.072669335009582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76">
        <v>0.9813992086089497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76">
        <v>0.09127012640063233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9.621351306748224</v>
      </c>
      <c r="E11" s="24">
        <v>0.034859968502710954</v>
      </c>
      <c r="F11" s="74"/>
      <c r="G11" s="21"/>
    </row>
    <row r="12" spans="1:6" ht="78.75" customHeight="1">
      <c r="A12" s="15">
        <v>3</v>
      </c>
      <c r="B12" s="19" t="s">
        <v>21</v>
      </c>
      <c r="C12" s="19" t="s">
        <v>12</v>
      </c>
      <c r="D12" s="17">
        <f>E12*12*$D$3</f>
        <v>9.621351306748224</v>
      </c>
      <c r="E12" s="76">
        <v>0.034859968502710954</v>
      </c>
      <c r="F12" s="74"/>
    </row>
    <row r="13" spans="1:9" ht="15">
      <c r="A13" s="118" t="s">
        <v>61</v>
      </c>
      <c r="B13" s="119"/>
      <c r="C13" s="119"/>
      <c r="D13" s="25">
        <f>SUM(D14:D15)</f>
        <v>429.15813766230156</v>
      </c>
      <c r="E13" s="25">
        <v>1.5549207886315273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115</v>
      </c>
      <c r="C14" s="19" t="s">
        <v>12</v>
      </c>
      <c r="D14" s="17">
        <f>E14*12*$D$3</f>
        <v>95.43658236240373</v>
      </c>
      <c r="E14" s="76">
        <v>0.34578471870436134</v>
      </c>
      <c r="F14" s="74"/>
      <c r="G14" s="65"/>
      <c r="H14" s="65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333.72155529989783</v>
      </c>
      <c r="E15" s="23">
        <v>1.209136069927166</v>
      </c>
      <c r="F15" s="74"/>
      <c r="G15" s="65"/>
      <c r="H15" s="65"/>
      <c r="I15" s="27"/>
    </row>
    <row r="16" spans="1:10" ht="15">
      <c r="A16" s="118" t="s">
        <v>63</v>
      </c>
      <c r="B16" s="118"/>
      <c r="C16" s="118"/>
      <c r="D16" s="30">
        <f>SUM(D17)</f>
        <v>89.61492805253603</v>
      </c>
      <c r="E16" s="24">
        <v>0.32461176830629035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89.61492805253603</v>
      </c>
      <c r="E17" s="28">
        <v>0.32469176830629</v>
      </c>
      <c r="F17" s="74"/>
      <c r="G17" s="65"/>
      <c r="H17" s="65"/>
      <c r="I17" s="27"/>
    </row>
    <row r="18" spans="1:6" ht="15">
      <c r="A18" s="10"/>
      <c r="B18" s="31" t="s">
        <v>31</v>
      </c>
      <c r="C18" s="31"/>
      <c r="D18" s="32">
        <f>D8+D11+D13+D16</f>
        <v>824.4511534842304</v>
      </c>
      <c r="E18" s="13">
        <v>2.987061860450111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9" t="s">
        <v>40</v>
      </c>
      <c r="C22" s="12" t="s">
        <v>120</v>
      </c>
      <c r="D22" s="12">
        <f>E22*12*D3</f>
        <v>387.31000000000006</v>
      </c>
      <c r="E22" s="38">
        <v>1.4032971014492757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387.31000000000006</v>
      </c>
      <c r="E23" s="43">
        <f>SUM(E22:E22)</f>
        <v>1.4032971014492757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1211.7611534842304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4.390358961899387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3.036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3.036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18.216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18.216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21.252000000000002</v>
      </c>
      <c r="E35" s="13">
        <v>0.077</v>
      </c>
    </row>
    <row r="39" spans="2:3" ht="43.5">
      <c r="B39" s="34" t="s">
        <v>121</v>
      </c>
      <c r="C39" s="60">
        <f>C25</f>
        <v>1211.7611534842304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28">
      <selection activeCell="B40" sqref="B40"/>
    </sheetView>
  </sheetViews>
  <sheetFormatPr defaultColWidth="9.140625" defaultRowHeight="12.75"/>
  <cols>
    <col min="1" max="1" width="3.140625" style="1" customWidth="1"/>
    <col min="2" max="2" width="40.421875" style="1" customWidth="1"/>
    <col min="3" max="3" width="17.00390625" style="1" customWidth="1"/>
    <col min="4" max="4" width="11.8515625" style="1" customWidth="1"/>
    <col min="5" max="5" width="12.140625" style="1" customWidth="1"/>
    <col min="6" max="16384" width="9.140625" style="1" customWidth="1"/>
  </cols>
  <sheetData>
    <row r="1" ht="15">
      <c r="B1" s="2" t="s">
        <v>122</v>
      </c>
    </row>
    <row r="2" spans="1:6" ht="12.7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126</v>
      </c>
      <c r="C3" s="5"/>
      <c r="D3" s="6">
        <v>37.1</v>
      </c>
      <c r="E3" s="7" t="s">
        <v>2</v>
      </c>
      <c r="F3" s="3"/>
    </row>
    <row r="4" spans="1:6" ht="9.75" customHeight="1">
      <c r="A4" s="3"/>
      <c r="B4" s="8"/>
      <c r="C4" s="3"/>
      <c r="D4" s="3"/>
      <c r="E4" s="3"/>
      <c r="F4" s="3"/>
    </row>
    <row r="5" spans="1:6" ht="45.75" customHeight="1">
      <c r="A5" s="117" t="s">
        <v>3</v>
      </c>
      <c r="B5" s="117"/>
      <c r="C5" s="117"/>
      <c r="D5" s="117"/>
      <c r="E5" s="117"/>
      <c r="F5" s="3"/>
    </row>
    <row r="6" spans="1:6" ht="9.7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444.08510469396685</v>
      </c>
      <c r="E8" s="13">
        <v>0.9974957427986677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406.2992723641051</v>
      </c>
      <c r="E9" s="76">
        <v>0.9126219055797509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37.78583232986178</v>
      </c>
      <c r="E10" s="76">
        <v>0.08487383721891685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14.432026960122338</v>
      </c>
      <c r="E11" s="24">
        <v>0.03241695184214361</v>
      </c>
      <c r="F11" s="74"/>
      <c r="G11" s="21"/>
    </row>
    <row r="12" spans="1:6" ht="78" customHeight="1">
      <c r="A12" s="15">
        <v>3</v>
      </c>
      <c r="B12" s="19" t="s">
        <v>21</v>
      </c>
      <c r="C12" s="19" t="s">
        <v>12</v>
      </c>
      <c r="D12" s="17">
        <f>E12*12*$D$3</f>
        <v>14.432026960122338</v>
      </c>
      <c r="E12" s="76">
        <v>0.03241695184214361</v>
      </c>
      <c r="F12" s="74"/>
    </row>
    <row r="13" spans="1:9" ht="15">
      <c r="A13" s="118" t="s">
        <v>61</v>
      </c>
      <c r="B13" s="119"/>
      <c r="C13" s="119"/>
      <c r="D13" s="25">
        <f>SUM(D14:D15)</f>
        <v>641.6291806298641</v>
      </c>
      <c r="E13" s="25">
        <v>1.44121558991434</v>
      </c>
      <c r="F13" s="74"/>
      <c r="G13" s="65"/>
      <c r="H13" s="65"/>
      <c r="I13" s="27"/>
    </row>
    <row r="14" spans="1:9" ht="75" customHeight="1">
      <c r="A14" s="15">
        <v>4</v>
      </c>
      <c r="B14" s="19" t="s">
        <v>115</v>
      </c>
      <c r="C14" s="19" t="s">
        <v>12</v>
      </c>
      <c r="D14" s="17">
        <f>E14*12*$D$3</f>
        <v>103.3218022982898</v>
      </c>
      <c r="E14" s="76">
        <v>0.23207951998717383</v>
      </c>
      <c r="F14" s="74"/>
      <c r="G14" s="65"/>
      <c r="H14" s="65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538.3073783315743</v>
      </c>
      <c r="E15" s="23">
        <v>1.209136069927166</v>
      </c>
      <c r="F15" s="74"/>
      <c r="G15" s="65"/>
      <c r="H15" s="65"/>
      <c r="I15" s="27"/>
    </row>
    <row r="16" spans="1:10" ht="15">
      <c r="A16" s="118" t="s">
        <v>63</v>
      </c>
      <c r="B16" s="118"/>
      <c r="C16" s="118"/>
      <c r="D16" s="30">
        <f>SUM(D17)</f>
        <v>94.23123077174426</v>
      </c>
      <c r="E16" s="24">
        <v>0.2115804464774133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94.23123077174426</v>
      </c>
      <c r="E17" s="28">
        <v>0.211660446477413</v>
      </c>
      <c r="F17" s="74"/>
      <c r="G17" s="65"/>
      <c r="H17" s="65"/>
      <c r="I17" s="27"/>
    </row>
    <row r="18" spans="1:6" ht="15">
      <c r="A18" s="10"/>
      <c r="B18" s="31" t="s">
        <v>31</v>
      </c>
      <c r="C18" s="31"/>
      <c r="D18" s="32">
        <f>D8+D11+D13+D16</f>
        <v>1194.3775430556975</v>
      </c>
      <c r="E18" s="13">
        <v>2.682708731032564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9" t="s">
        <v>40</v>
      </c>
      <c r="C22" s="12" t="s">
        <v>127</v>
      </c>
      <c r="D22" s="12">
        <f>E22*12*D3</f>
        <v>829.95</v>
      </c>
      <c r="E22" s="38">
        <v>1.8642183288409704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829.95</v>
      </c>
      <c r="E23" s="43">
        <f>SUM(E22:E22)</f>
        <v>1.8642183288409704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2024.3275430556976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4.546927059873535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4.897200000000001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4.897200000000001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29.383200000000002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29.383200000000002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34.2804</v>
      </c>
      <c r="E35" s="13">
        <v>0.077</v>
      </c>
    </row>
    <row r="39" spans="2:3" ht="43.5">
      <c r="B39" s="34" t="s">
        <v>124</v>
      </c>
      <c r="C39" s="60">
        <f>C25</f>
        <v>2024.3275430556976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31">
      <selection activeCell="B40" sqref="B40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6.57421875" style="1" customWidth="1"/>
    <col min="4" max="4" width="11.8515625" style="1" customWidth="1"/>
    <col min="5" max="5" width="12.140625" style="1" customWidth="1"/>
    <col min="6" max="16384" width="9.140625" style="1" customWidth="1"/>
  </cols>
  <sheetData>
    <row r="1" ht="15">
      <c r="B1" s="2" t="s">
        <v>125</v>
      </c>
    </row>
    <row r="2" spans="1:6" ht="11.2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130</v>
      </c>
      <c r="C3" s="5"/>
      <c r="D3" s="79">
        <v>32</v>
      </c>
      <c r="E3" s="7" t="s">
        <v>2</v>
      </c>
      <c r="F3" s="3"/>
    </row>
    <row r="4" spans="1:6" ht="15" customHeight="1">
      <c r="A4" s="3"/>
      <c r="B4" s="8"/>
      <c r="C4" s="3"/>
      <c r="D4" s="3"/>
      <c r="E4" s="3"/>
      <c r="F4" s="3"/>
    </row>
    <row r="5" spans="1:6" ht="30.75" customHeight="1">
      <c r="A5" s="117" t="s">
        <v>3</v>
      </c>
      <c r="B5" s="117"/>
      <c r="C5" s="117"/>
      <c r="D5" s="117"/>
      <c r="E5" s="117"/>
      <c r="F5" s="3"/>
    </row>
    <row r="6" spans="1:6" ht="17.2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444.0851046939669</v>
      </c>
      <c r="E8" s="13">
        <v>1.1564716268072057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406.29927236410515</v>
      </c>
      <c r="E9" s="76">
        <v>1.058071021781524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37.78583232986178</v>
      </c>
      <c r="E10" s="76">
        <v>0.09840060502568172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9.621351306748224</v>
      </c>
      <c r="E11" s="24">
        <v>0.0250556023613235</v>
      </c>
      <c r="F11" s="74"/>
      <c r="G11" s="21"/>
    </row>
    <row r="12" spans="1:6" ht="78.75" customHeight="1">
      <c r="A12" s="15">
        <v>3</v>
      </c>
      <c r="B12" s="19" t="s">
        <v>21</v>
      </c>
      <c r="C12" s="19" t="s">
        <v>12</v>
      </c>
      <c r="D12" s="17">
        <f>E12*12*$D$3</f>
        <v>9.621351306748224</v>
      </c>
      <c r="E12" s="76">
        <v>0.0250556023613235</v>
      </c>
      <c r="F12" s="74"/>
    </row>
    <row r="13" spans="1:9" ht="15">
      <c r="A13" s="118" t="s">
        <v>61</v>
      </c>
      <c r="B13" s="119"/>
      <c r="C13" s="119"/>
      <c r="D13" s="25">
        <f>SUM(D14:D15)</f>
        <v>156.2420525765532</v>
      </c>
      <c r="E13" s="25">
        <v>0.4068803452514406</v>
      </c>
      <c r="F13" s="74"/>
      <c r="G13" s="65"/>
      <c r="H13" s="65"/>
      <c r="I13" s="27"/>
    </row>
    <row r="14" spans="1:9" ht="76.5" customHeight="1">
      <c r="A14" s="15">
        <v>4</v>
      </c>
      <c r="B14" s="19" t="s">
        <v>75</v>
      </c>
      <c r="C14" s="19" t="s">
        <v>12</v>
      </c>
      <c r="D14" s="17">
        <f>E14*12*$D$3</f>
        <v>47.03241654742186</v>
      </c>
      <c r="E14" s="76">
        <v>0.12248025142557777</v>
      </c>
      <c r="F14" s="74"/>
      <c r="G14" s="65"/>
      <c r="H14" s="65"/>
      <c r="I14" s="27"/>
    </row>
    <row r="15" spans="1:9" ht="60">
      <c r="A15" s="15">
        <v>5</v>
      </c>
      <c r="B15" s="19" t="s">
        <v>24</v>
      </c>
      <c r="C15" s="19" t="s">
        <v>76</v>
      </c>
      <c r="D15" s="17">
        <f>E15*12*$D$3</f>
        <v>109.20963602913133</v>
      </c>
      <c r="E15" s="23">
        <v>0.28440009382586284</v>
      </c>
      <c r="F15" s="74"/>
      <c r="G15" s="65"/>
      <c r="H15" s="65"/>
      <c r="I15" s="27"/>
    </row>
    <row r="16" spans="1:10" ht="15">
      <c r="A16" s="118" t="s">
        <v>63</v>
      </c>
      <c r="B16" s="118"/>
      <c r="C16" s="118"/>
      <c r="D16" s="30">
        <f>SUM(D17)</f>
        <v>89.21242133740031</v>
      </c>
      <c r="E16" s="24">
        <v>0.23239401389948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89.21242133740031</v>
      </c>
      <c r="E17" s="28">
        <v>0.23232401389948</v>
      </c>
      <c r="F17" s="74"/>
      <c r="G17" s="65"/>
      <c r="H17" s="65"/>
      <c r="I17" s="27"/>
    </row>
    <row r="18" spans="1:6" ht="15">
      <c r="A18" s="10"/>
      <c r="B18" s="31" t="s">
        <v>31</v>
      </c>
      <c r="C18" s="31"/>
      <c r="D18" s="32">
        <f>D8+D11+D13+D16</f>
        <v>699.1609299146686</v>
      </c>
      <c r="E18" s="13">
        <v>1.8208015883194497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11.25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9" t="s">
        <v>40</v>
      </c>
      <c r="C22" s="12" t="s">
        <v>131</v>
      </c>
      <c r="D22" s="81">
        <f>E22*12*D3</f>
        <v>553.3</v>
      </c>
      <c r="E22" s="38">
        <v>1.4408854166666667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553.3</v>
      </c>
      <c r="E23" s="43">
        <f>SUM(E22:E22)</f>
        <v>1.4408854166666667</v>
      </c>
      <c r="F23" s="44">
        <v>2</v>
      </c>
    </row>
    <row r="24" spans="1:6" ht="12.7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1252.4609299146687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3.2616870049861166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4.224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4.224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25.344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25.344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29.568</v>
      </c>
      <c r="E35" s="13">
        <v>0.077</v>
      </c>
    </row>
    <row r="39" spans="2:3" ht="43.5">
      <c r="B39" s="34" t="s">
        <v>128</v>
      </c>
      <c r="C39" s="60">
        <f>C25</f>
        <v>1252.4609299146687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28">
      <selection activeCell="B41" sqref="B41"/>
    </sheetView>
  </sheetViews>
  <sheetFormatPr defaultColWidth="9.140625" defaultRowHeight="12.75"/>
  <cols>
    <col min="1" max="1" width="3.28125" style="1" customWidth="1"/>
    <col min="2" max="2" width="40.7109375" style="1" customWidth="1"/>
    <col min="3" max="3" width="17.57421875" style="1" customWidth="1"/>
    <col min="4" max="4" width="11.28125" style="1" customWidth="1"/>
    <col min="5" max="5" width="11.7109375" style="1" customWidth="1"/>
    <col min="6" max="6" width="9.00390625" style="1" customWidth="1"/>
    <col min="7" max="16384" width="9.140625" style="1" customWidth="1"/>
  </cols>
  <sheetData>
    <row r="1" ht="15">
      <c r="B1" s="2" t="s">
        <v>129</v>
      </c>
    </row>
    <row r="2" ht="8.25" customHeight="1"/>
    <row r="3" spans="1:6" ht="17.25" customHeight="1">
      <c r="A3" s="3"/>
      <c r="B3" s="4" t="s">
        <v>134</v>
      </c>
      <c r="C3" s="5"/>
      <c r="D3" s="6">
        <v>31.2</v>
      </c>
      <c r="E3" s="7" t="s">
        <v>2</v>
      </c>
      <c r="F3" s="3"/>
    </row>
    <row r="4" spans="1:6" ht="7.5" customHeight="1">
      <c r="A4" s="3"/>
      <c r="B4" s="8"/>
      <c r="C4" s="3"/>
      <c r="D4" s="3"/>
      <c r="E4" s="3"/>
      <c r="F4" s="3"/>
    </row>
    <row r="5" spans="1:6" ht="30.75" customHeight="1">
      <c r="A5" s="117" t="s">
        <v>3</v>
      </c>
      <c r="B5" s="117"/>
      <c r="C5" s="117"/>
      <c r="D5" s="117"/>
      <c r="E5" s="117"/>
      <c r="F5" s="3"/>
    </row>
    <row r="6" spans="1:6" ht="6.75" customHeight="1">
      <c r="A6" s="4"/>
      <c r="B6" s="4"/>
      <c r="C6" s="4"/>
      <c r="D6" s="4"/>
      <c r="E6" s="4"/>
      <c r="F6" s="3"/>
    </row>
    <row r="7" spans="1:6" ht="86.2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6" ht="30.75" customHeight="1">
      <c r="A8" s="118" t="s">
        <v>8</v>
      </c>
      <c r="B8" s="119"/>
      <c r="C8" s="119"/>
      <c r="D8" s="13">
        <f>SUM(D9:D9)</f>
        <v>55.54079215307847</v>
      </c>
      <c r="E8" s="13">
        <v>0.1483461328874959</v>
      </c>
      <c r="F8" s="89"/>
    </row>
    <row r="9" spans="1:7" ht="15.75" customHeight="1">
      <c r="A9" s="15">
        <v>1</v>
      </c>
      <c r="B9" s="19" t="s">
        <v>11</v>
      </c>
      <c r="C9" s="19" t="s">
        <v>12</v>
      </c>
      <c r="D9" s="17">
        <f>E9*$D$3*12</f>
        <v>55.54079215307847</v>
      </c>
      <c r="E9" s="85">
        <v>0.1483461328874959</v>
      </c>
      <c r="F9" s="89"/>
      <c r="G9" s="21"/>
    </row>
    <row r="10" spans="1:7" ht="15">
      <c r="A10" s="120" t="s">
        <v>135</v>
      </c>
      <c r="B10" s="121"/>
      <c r="C10" s="122"/>
      <c r="D10" s="13">
        <f>SUM(D11:D12)</f>
        <v>296.0567364626447</v>
      </c>
      <c r="E10" s="13">
        <v>0.7907498302955254</v>
      </c>
      <c r="F10" s="89"/>
      <c r="G10" s="21"/>
    </row>
    <row r="11" spans="1:7" ht="15.75" customHeight="1">
      <c r="A11" s="15">
        <v>2</v>
      </c>
      <c r="B11" s="9" t="s">
        <v>14</v>
      </c>
      <c r="C11" s="16" t="s">
        <v>15</v>
      </c>
      <c r="D11" s="17">
        <f>E11*$D$3*12</f>
        <v>270.8661815760702</v>
      </c>
      <c r="E11" s="86">
        <v>0.7234673653207002</v>
      </c>
      <c r="F11" s="89"/>
      <c r="G11" s="21"/>
    </row>
    <row r="12" spans="1:7" ht="30">
      <c r="A12" s="15">
        <v>3</v>
      </c>
      <c r="B12" s="19" t="s">
        <v>16</v>
      </c>
      <c r="C12" s="19" t="s">
        <v>17</v>
      </c>
      <c r="D12" s="17">
        <f>E12*$D$3*12</f>
        <v>25.190554886574525</v>
      </c>
      <c r="E12" s="86">
        <v>0.06728246497482511</v>
      </c>
      <c r="F12" s="89"/>
      <c r="G12" s="21"/>
    </row>
    <row r="13" spans="1:7" ht="27.75" customHeight="1">
      <c r="A13" s="120" t="s">
        <v>18</v>
      </c>
      <c r="B13" s="123"/>
      <c r="C13" s="124"/>
      <c r="D13" s="24">
        <f>SUM(D14:D14)</f>
        <v>14.432026960122334</v>
      </c>
      <c r="E13" s="24">
        <v>0.0385470805558823</v>
      </c>
      <c r="F13" s="89"/>
      <c r="G13" s="21"/>
    </row>
    <row r="14" spans="1:6" ht="75">
      <c r="A14" s="15">
        <v>4</v>
      </c>
      <c r="B14" s="19" t="s">
        <v>21</v>
      </c>
      <c r="C14" s="19" t="s">
        <v>12</v>
      </c>
      <c r="D14" s="17">
        <f>E14*12*$D$3</f>
        <v>14.432026960122334</v>
      </c>
      <c r="E14" s="86">
        <v>0.0385470805558823</v>
      </c>
      <c r="F14" s="89"/>
    </row>
    <row r="15" spans="1:9" ht="15">
      <c r="A15" s="118" t="s">
        <v>22</v>
      </c>
      <c r="B15" s="119"/>
      <c r="C15" s="119"/>
      <c r="D15" s="25">
        <f>SUM(D16:D17)</f>
        <v>556.0223468790207</v>
      </c>
      <c r="E15" s="25">
        <v>1.4851024222196068</v>
      </c>
      <c r="F15" s="89"/>
      <c r="G15" s="87"/>
      <c r="H15" s="87"/>
      <c r="I15" s="27"/>
    </row>
    <row r="16" spans="1:6" ht="78" customHeight="1">
      <c r="A16" s="15">
        <v>5</v>
      </c>
      <c r="B16" s="19" t="s">
        <v>115</v>
      </c>
      <c r="C16" s="19" t="s">
        <v>12</v>
      </c>
      <c r="D16" s="17">
        <f>E16*12*$D$3</f>
        <v>103.32180229828977</v>
      </c>
      <c r="E16" s="17">
        <v>0.27596635229244065</v>
      </c>
      <c r="F16" s="89"/>
    </row>
    <row r="17" spans="1:9" ht="75">
      <c r="A17" s="15">
        <v>6</v>
      </c>
      <c r="B17" s="19" t="s">
        <v>24</v>
      </c>
      <c r="C17" s="19" t="s">
        <v>70</v>
      </c>
      <c r="D17" s="17">
        <f>E17*12*$D$3</f>
        <v>452.70054458073093</v>
      </c>
      <c r="E17" s="28">
        <v>1.209136069927166</v>
      </c>
      <c r="F17" s="89"/>
      <c r="G17" s="87"/>
      <c r="H17" s="87"/>
      <c r="I17" s="88"/>
    </row>
    <row r="18" spans="1:6" ht="15">
      <c r="A18" s="118" t="s">
        <v>26</v>
      </c>
      <c r="B18" s="118"/>
      <c r="C18" s="118"/>
      <c r="D18" s="30">
        <f>SUM(D19)</f>
        <v>94.5650083209197</v>
      </c>
      <c r="E18" s="24">
        <v>0.25252747948963583</v>
      </c>
      <c r="F18" s="89"/>
    </row>
    <row r="19" spans="1:6" ht="15">
      <c r="A19" s="15">
        <v>7</v>
      </c>
      <c r="B19" s="19" t="s">
        <v>27</v>
      </c>
      <c r="C19" s="19" t="s">
        <v>28</v>
      </c>
      <c r="D19" s="17">
        <f>E19*12*$D$3</f>
        <v>94.5650083209197</v>
      </c>
      <c r="E19" s="28">
        <v>0.252577479489636</v>
      </c>
      <c r="F19" s="89"/>
    </row>
    <row r="20" spans="1:6" ht="15">
      <c r="A20" s="10"/>
      <c r="B20" s="31" t="s">
        <v>31</v>
      </c>
      <c r="C20" s="31"/>
      <c r="D20" s="32">
        <f>D8+D10+D13+D15+D18</f>
        <v>1016.6169107757859</v>
      </c>
      <c r="E20" s="13">
        <v>2.7152729454481466</v>
      </c>
      <c r="F20" s="89"/>
    </row>
    <row r="21" spans="1:6" ht="9" customHeight="1">
      <c r="A21" s="33"/>
      <c r="B21" s="34"/>
      <c r="C21" s="35"/>
      <c r="D21" s="36"/>
      <c r="E21" s="37"/>
      <c r="F21" s="3"/>
    </row>
    <row r="22" spans="1:6" ht="105">
      <c r="A22" s="12" t="s">
        <v>32</v>
      </c>
      <c r="B22" s="12" t="s">
        <v>33</v>
      </c>
      <c r="C22" s="12" t="s">
        <v>34</v>
      </c>
      <c r="D22" s="12" t="s">
        <v>35</v>
      </c>
      <c r="E22" s="12" t="s">
        <v>36</v>
      </c>
      <c r="F22" s="12" t="s">
        <v>37</v>
      </c>
    </row>
    <row r="23" spans="1:6" ht="15">
      <c r="A23" s="12">
        <v>1</v>
      </c>
      <c r="B23" s="9" t="s">
        <v>40</v>
      </c>
      <c r="C23" s="12" t="s">
        <v>131</v>
      </c>
      <c r="D23" s="81">
        <f>E23*12*D3</f>
        <v>553.3</v>
      </c>
      <c r="E23" s="38">
        <v>1.4778311965811965</v>
      </c>
      <c r="F23" s="39">
        <v>2</v>
      </c>
    </row>
    <row r="24" spans="1:6" ht="15">
      <c r="A24" s="12"/>
      <c r="B24" s="41" t="s">
        <v>41</v>
      </c>
      <c r="C24" s="11"/>
      <c r="D24" s="75">
        <f>SUM(D23:D23)</f>
        <v>553.3</v>
      </c>
      <c r="E24" s="43">
        <f>SUM(E23:E23)</f>
        <v>1.4778311965811965</v>
      </c>
      <c r="F24" s="44"/>
    </row>
    <row r="25" spans="1:6" ht="9.75" customHeight="1">
      <c r="A25" s="33"/>
      <c r="B25" s="34"/>
      <c r="C25" s="45"/>
      <c r="D25" s="45"/>
      <c r="E25" s="45"/>
      <c r="F25" s="45"/>
    </row>
    <row r="26" spans="1:6" ht="29.25">
      <c r="A26" s="33"/>
      <c r="B26" s="34" t="s">
        <v>42</v>
      </c>
      <c r="C26" s="46">
        <f>D20+D24</f>
        <v>1569.9169107757857</v>
      </c>
      <c r="D26" s="46"/>
      <c r="E26" s="46"/>
      <c r="F26" s="45"/>
    </row>
    <row r="27" spans="1:6" ht="15">
      <c r="A27" s="33"/>
      <c r="B27" s="34" t="s">
        <v>43</v>
      </c>
      <c r="C27" s="47">
        <f>E20+E24</f>
        <v>4.193104142029343</v>
      </c>
      <c r="D27" s="45"/>
      <c r="E27" s="45"/>
      <c r="F27" s="45"/>
    </row>
    <row r="28" spans="1:6" ht="9" customHeight="1">
      <c r="A28" s="33"/>
      <c r="B28" s="34"/>
      <c r="C28" s="47"/>
      <c r="D28" s="45"/>
      <c r="E28" s="45"/>
      <c r="F28" s="45"/>
    </row>
    <row r="29" spans="1:6" ht="33" customHeight="1">
      <c r="A29" s="117" t="s">
        <v>44</v>
      </c>
      <c r="B29" s="117"/>
      <c r="C29" s="117"/>
      <c r="D29" s="117"/>
      <c r="E29" s="117"/>
      <c r="F29" s="117"/>
    </row>
    <row r="30" spans="1:6" ht="5.25" customHeight="1">
      <c r="A30" s="4"/>
      <c r="B30" s="4"/>
      <c r="C30" s="4"/>
      <c r="D30" s="3"/>
      <c r="E30" s="3"/>
      <c r="F30" s="3"/>
    </row>
    <row r="31" spans="1:6" ht="85.5">
      <c r="A31" s="9"/>
      <c r="B31" s="10" t="s">
        <v>4</v>
      </c>
      <c r="C31" s="10" t="s">
        <v>5</v>
      </c>
      <c r="D31" s="10" t="s">
        <v>6</v>
      </c>
      <c r="E31" s="10" t="s">
        <v>7</v>
      </c>
      <c r="F31" s="3"/>
    </row>
    <row r="32" spans="1:5" ht="15">
      <c r="A32" s="125" t="s">
        <v>45</v>
      </c>
      <c r="B32" s="125"/>
      <c r="C32" s="125"/>
      <c r="D32" s="13">
        <f>D33</f>
        <v>4.1184</v>
      </c>
      <c r="E32" s="13">
        <v>0.011000000000000001</v>
      </c>
    </row>
    <row r="33" spans="1:5" ht="30">
      <c r="A33" s="15">
        <v>1</v>
      </c>
      <c r="B33" s="48" t="s">
        <v>47</v>
      </c>
      <c r="C33" s="48" t="s">
        <v>48</v>
      </c>
      <c r="D33" s="17">
        <f>E33*$D$3*12</f>
        <v>4.1184</v>
      </c>
      <c r="E33" s="49">
        <v>0.011000000000000001</v>
      </c>
    </row>
    <row r="34" spans="1:5" ht="30" customHeight="1">
      <c r="A34" s="125" t="s">
        <v>49</v>
      </c>
      <c r="B34" s="125"/>
      <c r="C34" s="125"/>
      <c r="D34" s="13">
        <f>D35</f>
        <v>24.7104</v>
      </c>
      <c r="E34" s="13">
        <v>0.066</v>
      </c>
    </row>
    <row r="35" spans="1:5" ht="15">
      <c r="A35" s="15">
        <v>2</v>
      </c>
      <c r="B35" s="50" t="s">
        <v>51</v>
      </c>
      <c r="C35" s="9" t="s">
        <v>48</v>
      </c>
      <c r="D35" s="17">
        <f>E35*$D$3*12</f>
        <v>24.7104</v>
      </c>
      <c r="E35" s="51">
        <v>0.066</v>
      </c>
    </row>
    <row r="36" spans="1:5" ht="15">
      <c r="A36" s="10"/>
      <c r="B36" s="31" t="s">
        <v>31</v>
      </c>
      <c r="C36" s="31"/>
      <c r="D36" s="52">
        <f>D32+D34</f>
        <v>28.8288</v>
      </c>
      <c r="E36" s="13">
        <v>0.077</v>
      </c>
    </row>
    <row r="40" spans="2:3" ht="43.5">
      <c r="B40" s="34" t="s">
        <v>132</v>
      </c>
      <c r="C40" s="60">
        <f>C26</f>
        <v>1569.9169107757857</v>
      </c>
    </row>
  </sheetData>
  <mergeCells count="9">
    <mergeCell ref="A34:C34"/>
    <mergeCell ref="A15:C15"/>
    <mergeCell ref="A18:C18"/>
    <mergeCell ref="A29:F29"/>
    <mergeCell ref="A32:C32"/>
    <mergeCell ref="A5:E5"/>
    <mergeCell ref="A8:C8"/>
    <mergeCell ref="A10:C10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3.140625" style="1" customWidth="1"/>
    <col min="2" max="2" width="39.851562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57</v>
      </c>
    </row>
    <row r="2" spans="1:6" ht="15">
      <c r="A2" s="117"/>
      <c r="B2" s="117"/>
      <c r="C2" s="117"/>
      <c r="D2" s="117"/>
      <c r="E2" s="117"/>
      <c r="F2" s="3"/>
    </row>
    <row r="3" spans="1:6" ht="15">
      <c r="A3" s="3"/>
      <c r="B3" s="4" t="s">
        <v>58</v>
      </c>
      <c r="C3" s="5"/>
      <c r="D3" s="63">
        <v>42.35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29.25" customHeight="1">
      <c r="A5" s="117" t="s">
        <v>3</v>
      </c>
      <c r="B5" s="117"/>
      <c r="C5" s="117"/>
      <c r="D5" s="117"/>
      <c r="E5" s="117"/>
      <c r="F5" s="3"/>
    </row>
    <row r="6" spans="1:6" ht="6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592.1134729252893</v>
      </c>
      <c r="E8" s="13">
        <v>1.1651189943433475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541.7323631521402</v>
      </c>
      <c r="E9" s="64">
        <v>1.0659826114760729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50.38110977314905</v>
      </c>
      <c r="E10" s="64">
        <v>0.09913638286727477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14.432026960122336</v>
      </c>
      <c r="E11" s="24">
        <v>0.028398321448489444</v>
      </c>
      <c r="F11" s="74"/>
      <c r="G11" s="21"/>
    </row>
    <row r="12" spans="1:6" ht="78.75" customHeight="1">
      <c r="A12" s="15">
        <v>3</v>
      </c>
      <c r="B12" s="19" t="s">
        <v>21</v>
      </c>
      <c r="C12" s="19" t="s">
        <v>12</v>
      </c>
      <c r="D12" s="17">
        <f>E12*12*$D$3</f>
        <v>14.432026960122336</v>
      </c>
      <c r="E12" s="64">
        <v>0.028398321448489444</v>
      </c>
      <c r="F12" s="74"/>
    </row>
    <row r="13" spans="1:9" ht="15">
      <c r="A13" s="118" t="s">
        <v>61</v>
      </c>
      <c r="B13" s="119"/>
      <c r="C13" s="119"/>
      <c r="D13" s="25">
        <f>SUM(D14:D15)</f>
        <v>804.3803113393268</v>
      </c>
      <c r="E13" s="25">
        <v>1.582802659069907</v>
      </c>
      <c r="F13" s="74"/>
      <c r="G13" s="65"/>
      <c r="H13" s="65"/>
      <c r="I13" s="27"/>
    </row>
    <row r="14" spans="1:9" ht="75" customHeight="1">
      <c r="A14" s="15">
        <v>4</v>
      </c>
      <c r="B14" s="19" t="s">
        <v>23</v>
      </c>
      <c r="C14" s="19" t="s">
        <v>12</v>
      </c>
      <c r="D14" s="17">
        <f>E14*12*$D$3</f>
        <v>96.63925127574727</v>
      </c>
      <c r="E14" s="64">
        <v>0.19015988051111227</v>
      </c>
      <c r="F14" s="74"/>
      <c r="G14" s="26"/>
      <c r="H14" s="26"/>
      <c r="I14" s="27"/>
    </row>
    <row r="15" spans="1:9" ht="90">
      <c r="A15" s="15">
        <v>5</v>
      </c>
      <c r="B15" s="19" t="s">
        <v>24</v>
      </c>
      <c r="C15" s="19" t="s">
        <v>62</v>
      </c>
      <c r="D15" s="17">
        <f>E15*12*$D$3</f>
        <v>707.7410600635795</v>
      </c>
      <c r="E15" s="23">
        <v>1.3926427785587947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98.16784172671056</v>
      </c>
      <c r="E16" s="24">
        <v>0.19316773263815537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98.16784172671056</v>
      </c>
      <c r="E17" s="28">
        <v>0.19316773263815537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1509.093652951449</v>
      </c>
      <c r="E18" s="13">
        <v>2.9694877074998995</v>
      </c>
      <c r="F18" s="74"/>
    </row>
    <row r="19" spans="1:6" ht="8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64</v>
      </c>
      <c r="D22" s="68">
        <f>E22*D3*12</f>
        <v>1106.6</v>
      </c>
      <c r="E22" s="38">
        <v>2.1774891774891776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1106.6</v>
      </c>
      <c r="E23" s="71">
        <v>2.1774891774891776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2615.6936529514487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5.146976884989077</v>
      </c>
      <c r="D26" s="45"/>
      <c r="E26" s="45"/>
      <c r="F26" s="45"/>
    </row>
    <row r="27" ht="6.75" customHeight="1"/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5.5902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5.5902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33.5412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33.5412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39.131400000000006</v>
      </c>
      <c r="E35" s="13">
        <v>0.077</v>
      </c>
    </row>
    <row r="38" spans="1:6" ht="105">
      <c r="A38" s="39" t="s">
        <v>32</v>
      </c>
      <c r="B38" s="39" t="s">
        <v>33</v>
      </c>
      <c r="C38" s="39" t="s">
        <v>34</v>
      </c>
      <c r="D38" s="39" t="s">
        <v>35</v>
      </c>
      <c r="E38" s="39" t="s">
        <v>36</v>
      </c>
      <c r="F38" s="39" t="s">
        <v>37</v>
      </c>
    </row>
    <row r="39" spans="1:6" ht="15">
      <c r="A39" s="39">
        <v>1</v>
      </c>
      <c r="B39" s="69" t="s">
        <v>38</v>
      </c>
      <c r="C39" s="39" t="s">
        <v>65</v>
      </c>
      <c r="D39" s="38">
        <f>E39*D3*12</f>
        <v>1144.0000000000002</v>
      </c>
      <c r="E39" s="38">
        <v>2.2510822510822517</v>
      </c>
      <c r="F39" s="39">
        <v>2</v>
      </c>
    </row>
    <row r="40" spans="1:6" ht="15">
      <c r="A40" s="70"/>
      <c r="B40" s="70" t="s">
        <v>41</v>
      </c>
      <c r="C40" s="70"/>
      <c r="D40" s="42">
        <f>SUM(D39:D39)</f>
        <v>1144.0000000000002</v>
      </c>
      <c r="E40" s="71">
        <v>2.2510822510822517</v>
      </c>
      <c r="F40" s="72">
        <v>2</v>
      </c>
    </row>
    <row r="42" spans="4:5" ht="15">
      <c r="D42" s="73"/>
      <c r="E42" s="73"/>
    </row>
    <row r="43" spans="2:3" ht="43.5">
      <c r="B43" s="34" t="s">
        <v>66</v>
      </c>
      <c r="C43" s="60">
        <f>C25</f>
        <v>2615.6936529514487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25">
      <selection activeCell="B39" sqref="B39"/>
    </sheetView>
  </sheetViews>
  <sheetFormatPr defaultColWidth="9.140625" defaultRowHeight="12.75"/>
  <cols>
    <col min="1" max="1" width="3.140625" style="1" customWidth="1"/>
    <col min="2" max="2" width="40.42187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133</v>
      </c>
    </row>
    <row r="2" spans="1:6" ht="11.2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138</v>
      </c>
      <c r="C3" s="5"/>
      <c r="D3" s="6">
        <v>19.8</v>
      </c>
      <c r="E3" s="7" t="s">
        <v>2</v>
      </c>
      <c r="F3" s="3"/>
    </row>
    <row r="4" spans="1:6" ht="13.5" customHeight="1">
      <c r="A4" s="3"/>
      <c r="B4" s="8"/>
      <c r="C4" s="3"/>
      <c r="D4" s="3"/>
      <c r="E4" s="3"/>
      <c r="F4" s="3"/>
    </row>
    <row r="5" spans="1:6" ht="29.25" customHeight="1">
      <c r="A5" s="117" t="s">
        <v>3</v>
      </c>
      <c r="B5" s="117"/>
      <c r="C5" s="117"/>
      <c r="D5" s="117"/>
      <c r="E5" s="117"/>
      <c r="F5" s="3"/>
    </row>
    <row r="6" spans="1:6" ht="16.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333.0638285204752</v>
      </c>
      <c r="E8" s="13">
        <v>1.4017837900693402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304.7244542730789</v>
      </c>
      <c r="E9" s="90">
        <v>1.28251032943215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28.339374247396336</v>
      </c>
      <c r="E10" s="90">
        <v>0.11927346063718998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14.432026960122338</v>
      </c>
      <c r="E11" s="24">
        <v>0.0607408542092691</v>
      </c>
      <c r="F11" s="74"/>
      <c r="G11" s="21"/>
    </row>
    <row r="12" spans="1:6" ht="75.75" customHeight="1">
      <c r="A12" s="15">
        <v>3</v>
      </c>
      <c r="B12" s="19" t="s">
        <v>21</v>
      </c>
      <c r="C12" s="19" t="s">
        <v>12</v>
      </c>
      <c r="D12" s="17">
        <f>E12*12*$D$3</f>
        <v>14.432026960122338</v>
      </c>
      <c r="E12" s="90">
        <v>0.0607408542092691</v>
      </c>
      <c r="F12" s="74"/>
    </row>
    <row r="13" spans="1:9" ht="15">
      <c r="A13" s="118" t="s">
        <v>61</v>
      </c>
      <c r="B13" s="119"/>
      <c r="C13" s="119"/>
      <c r="D13" s="25">
        <f>SUM(D14:D15)</f>
        <v>122.49109877633293</v>
      </c>
      <c r="E13" s="25">
        <v>0.5155349275098188</v>
      </c>
      <c r="F13" s="74"/>
      <c r="G13" s="65"/>
      <c r="H13" s="65"/>
      <c r="I13" s="27"/>
    </row>
    <row r="14" spans="1:9" ht="75" customHeight="1">
      <c r="A14" s="15">
        <v>4</v>
      </c>
      <c r="B14" s="19" t="s">
        <v>75</v>
      </c>
      <c r="C14" s="19" t="s">
        <v>12</v>
      </c>
      <c r="D14" s="17">
        <f>E14*12*$D$3</f>
        <v>54.91763648330792</v>
      </c>
      <c r="E14" s="76">
        <v>0.23113483368395588</v>
      </c>
      <c r="F14" s="74"/>
      <c r="G14" s="78"/>
      <c r="H14" s="78"/>
      <c r="I14" s="27"/>
    </row>
    <row r="15" spans="1:9" ht="60">
      <c r="A15" s="15">
        <v>5</v>
      </c>
      <c r="B15" s="19" t="s">
        <v>24</v>
      </c>
      <c r="C15" s="19" t="s">
        <v>76</v>
      </c>
      <c r="D15" s="17">
        <f>E15*12*$D$3</f>
        <v>67.57346229302502</v>
      </c>
      <c r="E15" s="23">
        <v>0.28440009382586284</v>
      </c>
      <c r="F15" s="74"/>
      <c r="G15" s="78"/>
      <c r="H15" s="78"/>
      <c r="I15" s="27"/>
    </row>
    <row r="16" spans="1:10" ht="15">
      <c r="A16" s="118" t="s">
        <v>63</v>
      </c>
      <c r="B16" s="118"/>
      <c r="C16" s="118"/>
      <c r="D16" s="30">
        <f>SUM(D17)</f>
        <v>87.15935560559959</v>
      </c>
      <c r="E16" s="24">
        <v>0.3667323047373717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87.15935560559959</v>
      </c>
      <c r="E17" s="28">
        <v>0.366832304737372</v>
      </c>
      <c r="F17" s="74"/>
      <c r="G17" s="78"/>
      <c r="H17" s="78"/>
      <c r="I17" s="27"/>
    </row>
    <row r="18" spans="1:6" ht="15">
      <c r="A18" s="10"/>
      <c r="B18" s="31" t="s">
        <v>31</v>
      </c>
      <c r="C18" s="31"/>
      <c r="D18" s="32">
        <f>D8+D11+D13+D16</f>
        <v>557.1463098625301</v>
      </c>
      <c r="E18" s="13">
        <v>2.3447918765258</v>
      </c>
      <c r="F18" s="74"/>
    </row>
    <row r="19" spans="1:6" ht="18.75" customHeight="1">
      <c r="A19" s="33"/>
      <c r="B19" s="34"/>
      <c r="C19" s="35"/>
      <c r="D19" s="36"/>
      <c r="E19" s="66"/>
      <c r="F19" s="3"/>
    </row>
    <row r="20" spans="1:6" ht="105">
      <c r="A20" s="12" t="s">
        <v>32</v>
      </c>
      <c r="B20" s="12" t="s">
        <v>33</v>
      </c>
      <c r="C20" s="12" t="s">
        <v>34</v>
      </c>
      <c r="D20" s="12" t="s">
        <v>35</v>
      </c>
      <c r="E20" s="12" t="s">
        <v>36</v>
      </c>
      <c r="F20" s="12" t="s">
        <v>37</v>
      </c>
    </row>
    <row r="21" spans="1:6" ht="15">
      <c r="A21" s="12">
        <v>1</v>
      </c>
      <c r="B21" s="9" t="s">
        <v>40</v>
      </c>
      <c r="C21" s="12" t="s">
        <v>139</v>
      </c>
      <c r="D21" s="12">
        <f>E21*12*D3</f>
        <v>276.65</v>
      </c>
      <c r="E21" s="38">
        <v>1.1643518518518519</v>
      </c>
      <c r="F21" s="12">
        <v>2</v>
      </c>
    </row>
    <row r="22" spans="1:6" ht="15">
      <c r="A22" s="12"/>
      <c r="B22" s="41" t="s">
        <v>41</v>
      </c>
      <c r="C22" s="11"/>
      <c r="D22" s="75">
        <f>SUM(D21:D21)</f>
        <v>276.65</v>
      </c>
      <c r="E22" s="43">
        <f>SUM(E21:E21)</f>
        <v>1.1643518518518519</v>
      </c>
      <c r="F22" s="44">
        <v>2</v>
      </c>
    </row>
    <row r="23" spans="1:6" ht="19.5" customHeight="1">
      <c r="A23" s="33"/>
      <c r="B23" s="34"/>
      <c r="C23" s="45"/>
      <c r="D23" s="45"/>
      <c r="E23" s="45"/>
      <c r="F23" s="45"/>
    </row>
    <row r="24" spans="1:6" ht="29.25">
      <c r="A24" s="33"/>
      <c r="B24" s="34" t="s">
        <v>42</v>
      </c>
      <c r="C24" s="46">
        <f>D18+D22</f>
        <v>833.79630986253</v>
      </c>
      <c r="D24" s="46"/>
      <c r="E24" s="46"/>
      <c r="F24" s="45"/>
    </row>
    <row r="25" spans="1:6" ht="15">
      <c r="A25" s="33"/>
      <c r="B25" s="34" t="s">
        <v>43</v>
      </c>
      <c r="C25" s="47">
        <f>E18+E22</f>
        <v>3.5091437283776514</v>
      </c>
      <c r="D25" s="45"/>
      <c r="E25" s="45"/>
      <c r="F25" s="45"/>
    </row>
    <row r="27" spans="1:6" ht="33" customHeight="1">
      <c r="A27" s="117" t="s">
        <v>44</v>
      </c>
      <c r="B27" s="117"/>
      <c r="C27" s="117"/>
      <c r="D27" s="117"/>
      <c r="E27" s="117"/>
      <c r="F27" s="117"/>
    </row>
    <row r="28" spans="1:6" ht="5.25" customHeight="1">
      <c r="A28" s="4"/>
      <c r="B28" s="4"/>
      <c r="C28" s="4"/>
      <c r="D28" s="3"/>
      <c r="E28" s="3"/>
      <c r="F28" s="3"/>
    </row>
    <row r="29" spans="1:6" ht="85.5">
      <c r="A29" s="9"/>
      <c r="B29" s="10" t="s">
        <v>4</v>
      </c>
      <c r="C29" s="10" t="s">
        <v>5</v>
      </c>
      <c r="D29" s="10" t="s">
        <v>6</v>
      </c>
      <c r="E29" s="10" t="s">
        <v>7</v>
      </c>
      <c r="F29" s="3"/>
    </row>
    <row r="30" spans="1:5" ht="15">
      <c r="A30" s="125" t="s">
        <v>45</v>
      </c>
      <c r="B30" s="125"/>
      <c r="C30" s="125"/>
      <c r="D30" s="13">
        <f>D31</f>
        <v>2.6136000000000004</v>
      </c>
      <c r="E30" s="13">
        <v>0.011000000000000001</v>
      </c>
    </row>
    <row r="31" spans="1:5" ht="30">
      <c r="A31" s="15">
        <v>1</v>
      </c>
      <c r="B31" s="48" t="s">
        <v>47</v>
      </c>
      <c r="C31" s="48" t="s">
        <v>48</v>
      </c>
      <c r="D31" s="17">
        <f>E31*$D$3*12</f>
        <v>2.6136000000000004</v>
      </c>
      <c r="E31" s="49">
        <v>0.011000000000000001</v>
      </c>
    </row>
    <row r="32" spans="1:5" ht="30" customHeight="1">
      <c r="A32" s="125" t="s">
        <v>49</v>
      </c>
      <c r="B32" s="125"/>
      <c r="C32" s="125"/>
      <c r="D32" s="13">
        <f>D33</f>
        <v>15.681600000000003</v>
      </c>
      <c r="E32" s="13">
        <v>0.066</v>
      </c>
    </row>
    <row r="33" spans="1:5" ht="15">
      <c r="A33" s="15">
        <v>2</v>
      </c>
      <c r="B33" s="50" t="s">
        <v>51</v>
      </c>
      <c r="C33" s="9" t="s">
        <v>48</v>
      </c>
      <c r="D33" s="17">
        <f>E33*$D$3*12</f>
        <v>15.681600000000003</v>
      </c>
      <c r="E33" s="51">
        <v>0.066</v>
      </c>
    </row>
    <row r="34" spans="1:5" ht="15">
      <c r="A34" s="10"/>
      <c r="B34" s="31" t="s">
        <v>31</v>
      </c>
      <c r="C34" s="31"/>
      <c r="D34" s="52">
        <f>D30+D32</f>
        <v>18.295200000000005</v>
      </c>
      <c r="E34" s="13">
        <v>0.077</v>
      </c>
    </row>
    <row r="38" spans="2:3" ht="43.5">
      <c r="B38" s="34" t="s">
        <v>136</v>
      </c>
      <c r="C38" s="60">
        <f>C24</f>
        <v>833.79630986253</v>
      </c>
    </row>
  </sheetData>
  <mergeCells count="9">
    <mergeCell ref="A32:C32"/>
    <mergeCell ref="A13:C13"/>
    <mergeCell ref="A16:C16"/>
    <mergeCell ref="A27:F27"/>
    <mergeCell ref="A30:C30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31">
      <selection activeCell="B44" sqref="B44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7.00390625" style="1" customWidth="1"/>
    <col min="4" max="4" width="10.8515625" style="1" customWidth="1"/>
    <col min="5" max="5" width="12.140625" style="1" customWidth="1"/>
    <col min="6" max="16384" width="9.140625" style="1" customWidth="1"/>
  </cols>
  <sheetData>
    <row r="1" ht="17.25" customHeight="1">
      <c r="B1" s="2" t="s">
        <v>137</v>
      </c>
    </row>
    <row r="2" spans="1:6" ht="12.7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142</v>
      </c>
      <c r="C3" s="5"/>
      <c r="D3" s="6">
        <v>40.6</v>
      </c>
      <c r="E3" s="7" t="s">
        <v>2</v>
      </c>
      <c r="F3" s="3"/>
    </row>
    <row r="4" spans="1:6" ht="15" customHeight="1">
      <c r="A4" s="3"/>
      <c r="B4" s="8"/>
      <c r="C4" s="3"/>
      <c r="D4" s="3"/>
      <c r="E4" s="3"/>
      <c r="F4" s="3"/>
    </row>
    <row r="5" spans="1:6" ht="33" customHeight="1">
      <c r="A5" s="117" t="s">
        <v>3</v>
      </c>
      <c r="B5" s="117"/>
      <c r="C5" s="117"/>
      <c r="D5" s="117"/>
      <c r="E5" s="117"/>
      <c r="F5" s="3"/>
    </row>
    <row r="6" spans="1:6" ht="1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592.1134729252893</v>
      </c>
      <c r="E8" s="13">
        <v>1.2153396406512507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541.7323631521402</v>
      </c>
      <c r="E9" s="90">
        <v>1.1119301378328001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50.381109773149056</v>
      </c>
      <c r="E10" s="90">
        <v>0.10340950281845043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14.432026960122338</v>
      </c>
      <c r="E11" s="24">
        <v>0.029622387028165716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14.432026960122338</v>
      </c>
      <c r="E12" s="90">
        <v>0.029622387028165716</v>
      </c>
      <c r="F12" s="74"/>
    </row>
    <row r="13" spans="1:9" ht="15">
      <c r="A13" s="118" t="s">
        <v>61</v>
      </c>
      <c r="B13" s="119"/>
      <c r="C13" s="119"/>
      <c r="D13" s="25">
        <f>SUM(D14:D15)</f>
        <v>193.47736219526828</v>
      </c>
      <c r="E13" s="25">
        <v>0.3971210225682847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75</v>
      </c>
      <c r="C14" s="19" t="s">
        <v>12</v>
      </c>
      <c r="D14" s="17">
        <f>E14*12*$D$3</f>
        <v>54.917636483307916</v>
      </c>
      <c r="E14" s="76">
        <v>0.11272092874242183</v>
      </c>
      <c r="F14" s="74"/>
      <c r="G14" s="78"/>
      <c r="H14" s="78"/>
      <c r="I14" s="27"/>
    </row>
    <row r="15" spans="1:9" ht="60">
      <c r="A15" s="15">
        <v>5</v>
      </c>
      <c r="B15" s="19" t="s">
        <v>24</v>
      </c>
      <c r="C15" s="19" t="s">
        <v>76</v>
      </c>
      <c r="D15" s="17">
        <f>E15*12*$D$3</f>
        <v>138.55972571196037</v>
      </c>
      <c r="E15" s="23">
        <v>0.28440009382586284</v>
      </c>
      <c r="F15" s="74"/>
      <c r="G15" s="78"/>
      <c r="H15" s="78"/>
      <c r="I15" s="27"/>
    </row>
    <row r="16" spans="1:10" ht="15">
      <c r="A16" s="118" t="s">
        <v>63</v>
      </c>
      <c r="B16" s="118"/>
      <c r="C16" s="118"/>
      <c r="D16" s="30">
        <f>SUM(D17)</f>
        <v>92.07849694093979</v>
      </c>
      <c r="E16" s="24">
        <v>0.18892527286728228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92.07849694093979</v>
      </c>
      <c r="E17" s="28">
        <v>0.188995272867282</v>
      </c>
      <c r="F17" s="74"/>
      <c r="G17" s="78"/>
      <c r="H17" s="78"/>
      <c r="I17" s="27"/>
    </row>
    <row r="18" spans="1:6" ht="15">
      <c r="A18" s="10"/>
      <c r="B18" s="31" t="s">
        <v>31</v>
      </c>
      <c r="C18" s="31"/>
      <c r="D18" s="32">
        <f>D8+D11+D13+D16</f>
        <v>892.1013590216197</v>
      </c>
      <c r="E18" s="13">
        <v>1.8310083231149832</v>
      </c>
      <c r="F18" s="74"/>
    </row>
    <row r="19" spans="1:6" ht="10.5" customHeight="1">
      <c r="A19" s="53"/>
      <c r="B19" s="53"/>
      <c r="C19" s="53"/>
      <c r="D19" s="53"/>
      <c r="E19" s="53"/>
      <c r="F19" s="54"/>
    </row>
    <row r="20" spans="1:6" ht="105">
      <c r="A20" s="12" t="s">
        <v>32</v>
      </c>
      <c r="B20" s="12" t="s">
        <v>33</v>
      </c>
      <c r="C20" s="12" t="s">
        <v>34</v>
      </c>
      <c r="D20" s="12" t="s">
        <v>35</v>
      </c>
      <c r="E20" s="12" t="s">
        <v>36</v>
      </c>
      <c r="F20" s="12" t="s">
        <v>37</v>
      </c>
    </row>
    <row r="21" spans="1:6" ht="15">
      <c r="A21" s="12">
        <v>1</v>
      </c>
      <c r="B21" s="9" t="s">
        <v>40</v>
      </c>
      <c r="C21" s="12" t="s">
        <v>131</v>
      </c>
      <c r="D21" s="81">
        <f>E21*12*D3</f>
        <v>553.3</v>
      </c>
      <c r="E21" s="38">
        <v>1.1356732348111658</v>
      </c>
      <c r="F21" s="12">
        <v>2</v>
      </c>
    </row>
    <row r="22" spans="1:6" ht="15">
      <c r="A22" s="12"/>
      <c r="B22" s="41" t="s">
        <v>41</v>
      </c>
      <c r="C22" s="11"/>
      <c r="D22" s="75">
        <f>SUM(D21:D21)</f>
        <v>553.3</v>
      </c>
      <c r="E22" s="43">
        <f>SUM(E21:E21)</f>
        <v>1.1356732348111658</v>
      </c>
      <c r="F22" s="44">
        <v>2</v>
      </c>
    </row>
    <row r="23" spans="1:6" ht="15.75" customHeight="1">
      <c r="A23" s="33"/>
      <c r="B23" s="34"/>
      <c r="C23" s="45"/>
      <c r="D23" s="45"/>
      <c r="E23" s="45"/>
      <c r="F23" s="45"/>
    </row>
    <row r="24" spans="1:6" ht="29.25">
      <c r="A24" s="33"/>
      <c r="B24" s="34" t="s">
        <v>42</v>
      </c>
      <c r="C24" s="46">
        <f>D18+D22</f>
        <v>1445.4013590216196</v>
      </c>
      <c r="D24" s="46"/>
      <c r="E24" s="46"/>
      <c r="F24" s="45"/>
    </row>
    <row r="25" spans="1:6" ht="15">
      <c r="A25" s="33"/>
      <c r="B25" s="34" t="s">
        <v>43</v>
      </c>
      <c r="C25" s="47">
        <f>E18+E22</f>
        <v>2.966681557926149</v>
      </c>
      <c r="D25" s="45"/>
      <c r="E25" s="45"/>
      <c r="F25" s="45"/>
    </row>
    <row r="26" ht="17.25" customHeight="1"/>
    <row r="27" spans="1:6" ht="33" customHeight="1">
      <c r="A27" s="117" t="s">
        <v>44</v>
      </c>
      <c r="B27" s="117"/>
      <c r="C27" s="117"/>
      <c r="D27" s="117"/>
      <c r="E27" s="117"/>
      <c r="F27" s="117"/>
    </row>
    <row r="28" spans="1:6" ht="5.25" customHeight="1">
      <c r="A28" s="4"/>
      <c r="B28" s="4"/>
      <c r="C28" s="4"/>
      <c r="D28" s="3"/>
      <c r="E28" s="3"/>
      <c r="F28" s="3"/>
    </row>
    <row r="29" spans="1:6" ht="85.5">
      <c r="A29" s="9"/>
      <c r="B29" s="10" t="s">
        <v>4</v>
      </c>
      <c r="C29" s="10" t="s">
        <v>5</v>
      </c>
      <c r="D29" s="10" t="s">
        <v>6</v>
      </c>
      <c r="E29" s="10" t="s">
        <v>7</v>
      </c>
      <c r="F29" s="3"/>
    </row>
    <row r="30" spans="1:5" ht="15">
      <c r="A30" s="125" t="s">
        <v>45</v>
      </c>
      <c r="B30" s="125"/>
      <c r="C30" s="125"/>
      <c r="D30" s="13">
        <f>D31</f>
        <v>5.3592</v>
      </c>
      <c r="E30" s="13">
        <v>0.011000000000000001</v>
      </c>
    </row>
    <row r="31" spans="1:5" ht="30">
      <c r="A31" s="15">
        <v>1</v>
      </c>
      <c r="B31" s="48" t="s">
        <v>47</v>
      </c>
      <c r="C31" s="48" t="s">
        <v>48</v>
      </c>
      <c r="D31" s="17">
        <f>E31*$D$3*12</f>
        <v>5.3592</v>
      </c>
      <c r="E31" s="49">
        <v>0.011000000000000001</v>
      </c>
    </row>
    <row r="32" spans="1:5" ht="30" customHeight="1">
      <c r="A32" s="125" t="s">
        <v>49</v>
      </c>
      <c r="B32" s="125"/>
      <c r="C32" s="125"/>
      <c r="D32" s="13">
        <f>D33</f>
        <v>32.1552</v>
      </c>
      <c r="E32" s="13">
        <v>0.066</v>
      </c>
    </row>
    <row r="33" spans="1:5" ht="15">
      <c r="A33" s="15">
        <v>2</v>
      </c>
      <c r="B33" s="50" t="s">
        <v>51</v>
      </c>
      <c r="C33" s="9" t="s">
        <v>48</v>
      </c>
      <c r="D33" s="17">
        <f>E33*$D$3*12</f>
        <v>32.1552</v>
      </c>
      <c r="E33" s="51">
        <v>0.066</v>
      </c>
    </row>
    <row r="34" spans="1:5" ht="15">
      <c r="A34" s="10"/>
      <c r="B34" s="31" t="s">
        <v>31</v>
      </c>
      <c r="C34" s="31"/>
      <c r="D34" s="52">
        <f>D30+D32</f>
        <v>37.5144</v>
      </c>
      <c r="E34" s="13">
        <v>0.077</v>
      </c>
    </row>
    <row r="37" spans="1:6" ht="105">
      <c r="A37" s="12" t="s">
        <v>32</v>
      </c>
      <c r="B37" s="12" t="s">
        <v>33</v>
      </c>
      <c r="C37" s="12" t="s">
        <v>34</v>
      </c>
      <c r="D37" s="12" t="s">
        <v>35</v>
      </c>
      <c r="E37" s="12" t="s">
        <v>36</v>
      </c>
      <c r="F37" s="12" t="s">
        <v>37</v>
      </c>
    </row>
    <row r="38" spans="1:6" ht="15">
      <c r="A38" s="12">
        <v>1</v>
      </c>
      <c r="B38" s="9" t="s">
        <v>38</v>
      </c>
      <c r="C38" s="12" t="s">
        <v>127</v>
      </c>
      <c r="D38" s="12">
        <f>E38*12*D3</f>
        <v>858</v>
      </c>
      <c r="E38" s="38">
        <v>1.7610837438423645</v>
      </c>
      <c r="F38" s="12">
        <v>2</v>
      </c>
    </row>
    <row r="39" spans="1:6" ht="15">
      <c r="A39" s="12"/>
      <c r="B39" s="41" t="s">
        <v>41</v>
      </c>
      <c r="C39" s="11"/>
      <c r="D39" s="42">
        <f>SUM(D38:D38)</f>
        <v>858</v>
      </c>
      <c r="E39" s="43">
        <f>SUM(E38:E38)</f>
        <v>1.7610837438423645</v>
      </c>
      <c r="F39" s="44">
        <v>2</v>
      </c>
    </row>
    <row r="43" spans="2:3" ht="43.5">
      <c r="B43" s="34" t="s">
        <v>140</v>
      </c>
      <c r="C43" s="60">
        <f>C24</f>
        <v>1445.4013590216196</v>
      </c>
    </row>
  </sheetData>
  <mergeCells count="9">
    <mergeCell ref="A32:C32"/>
    <mergeCell ref="A13:C13"/>
    <mergeCell ref="A16:C16"/>
    <mergeCell ref="A27:F27"/>
    <mergeCell ref="A30:C30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9">
      <selection activeCell="B33" sqref="B33"/>
    </sheetView>
  </sheetViews>
  <sheetFormatPr defaultColWidth="9.140625" defaultRowHeight="12.75"/>
  <cols>
    <col min="1" max="1" width="3.140625" style="1" customWidth="1"/>
    <col min="2" max="2" width="40.421875" style="1" customWidth="1"/>
    <col min="3" max="3" width="17.00390625" style="1" customWidth="1"/>
    <col min="4" max="4" width="11.8515625" style="1" customWidth="1"/>
    <col min="5" max="5" width="12.140625" style="1" customWidth="1"/>
    <col min="6" max="16384" width="9.140625" style="1" customWidth="1"/>
  </cols>
  <sheetData>
    <row r="1" ht="15">
      <c r="B1" s="2" t="s">
        <v>141</v>
      </c>
    </row>
    <row r="2" spans="1:6" ht="15" customHeight="1">
      <c r="A2" s="117"/>
      <c r="B2" s="117"/>
      <c r="C2" s="117"/>
      <c r="D2" s="117"/>
      <c r="E2" s="117"/>
      <c r="F2" s="3"/>
    </row>
    <row r="3" spans="1:6" ht="21" customHeight="1">
      <c r="A3" s="3"/>
      <c r="B3" s="4" t="s">
        <v>145</v>
      </c>
      <c r="C3" s="5"/>
      <c r="D3" s="79">
        <v>10</v>
      </c>
      <c r="E3" s="7" t="s">
        <v>2</v>
      </c>
      <c r="F3" s="3"/>
    </row>
    <row r="4" spans="1:6" ht="18.75" customHeight="1">
      <c r="A4" s="3"/>
      <c r="B4" s="8"/>
      <c r="C4" s="3"/>
      <c r="D4" s="3"/>
      <c r="E4" s="3"/>
      <c r="F4" s="3"/>
    </row>
    <row r="5" spans="1:6" ht="27.75" customHeight="1">
      <c r="A5" s="117" t="s">
        <v>3</v>
      </c>
      <c r="B5" s="117"/>
      <c r="C5" s="117"/>
      <c r="D5" s="117"/>
      <c r="E5" s="117"/>
      <c r="F5" s="3"/>
    </row>
    <row r="6" spans="1:6" ht="19.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148.02836823132236</v>
      </c>
      <c r="E8" s="13">
        <v>1.2335697352610195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135.4330907880351</v>
      </c>
      <c r="E9" s="91">
        <v>1.1286090899002923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12.595277443287262</v>
      </c>
      <c r="E10" s="91">
        <v>0.10496064536072718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0.7216013480061167</v>
      </c>
      <c r="E11" s="24">
        <v>0.00601334456671764</v>
      </c>
      <c r="F11" s="74"/>
      <c r="G11" s="21"/>
    </row>
    <row r="12" spans="1:6" ht="75.75" customHeight="1">
      <c r="A12" s="15">
        <v>3</v>
      </c>
      <c r="B12" s="19" t="s">
        <v>21</v>
      </c>
      <c r="C12" s="19" t="s">
        <v>12</v>
      </c>
      <c r="D12" s="17">
        <f>E12*12*$D$3</f>
        <v>0.7216013480061167</v>
      </c>
      <c r="E12" s="91">
        <v>0.00601334456671764</v>
      </c>
      <c r="F12" s="74"/>
    </row>
    <row r="13" spans="1:9" ht="15">
      <c r="A13" s="118" t="s">
        <v>61</v>
      </c>
      <c r="B13" s="119"/>
      <c r="C13" s="119"/>
      <c r="D13" s="25">
        <f>SUM(D14:D15)</f>
        <v>168.45044953104608</v>
      </c>
      <c r="E13" s="25">
        <v>1.4037537460920508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75</v>
      </c>
      <c r="C14" s="19" t="s">
        <v>12</v>
      </c>
      <c r="D14" s="17">
        <f>E14*12*$D$3</f>
        <v>23.354121139786095</v>
      </c>
      <c r="E14" s="76">
        <v>0.19461767616488412</v>
      </c>
      <c r="F14" s="74"/>
      <c r="G14" s="92"/>
      <c r="H14" s="92"/>
      <c r="I14" s="27"/>
    </row>
    <row r="15" spans="1:9" ht="60">
      <c r="A15" s="15">
        <v>5</v>
      </c>
      <c r="B15" s="19" t="s">
        <v>24</v>
      </c>
      <c r="C15" s="19" t="s">
        <v>76</v>
      </c>
      <c r="D15" s="17">
        <f>E15*12*$D$3</f>
        <v>145.09632839126</v>
      </c>
      <c r="E15" s="23">
        <v>1.2091360699271665</v>
      </c>
      <c r="F15" s="74"/>
      <c r="G15" s="92"/>
      <c r="H15" s="92"/>
      <c r="I15" s="27"/>
    </row>
    <row r="16" spans="1:10" ht="15">
      <c r="A16" s="118" t="s">
        <v>63</v>
      </c>
      <c r="B16" s="118"/>
      <c r="C16" s="118"/>
      <c r="D16" s="30">
        <f>SUM(D17)</f>
        <v>84.5245146026754</v>
      </c>
      <c r="E16" s="24">
        <v>0.7041709550222953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84.5245146026754</v>
      </c>
      <c r="E17" s="28">
        <v>0.704370955022295</v>
      </c>
      <c r="F17" s="74"/>
      <c r="G17" s="92"/>
      <c r="H17" s="92"/>
      <c r="I17" s="27"/>
    </row>
    <row r="18" spans="1:6" ht="15">
      <c r="A18" s="10"/>
      <c r="B18" s="31" t="s">
        <v>31</v>
      </c>
      <c r="C18" s="31"/>
      <c r="D18" s="32">
        <f>D8+D11+D13+D16</f>
        <v>401.72493371304995</v>
      </c>
      <c r="E18" s="13">
        <v>3.3475077809420832</v>
      </c>
      <c r="F18" s="74"/>
    </row>
    <row r="19" spans="1:6" ht="18" customHeight="1">
      <c r="A19" s="33"/>
      <c r="B19" s="34"/>
      <c r="C19" s="35"/>
      <c r="D19" s="36"/>
      <c r="E19" s="66"/>
      <c r="F19" s="3"/>
    </row>
    <row r="20" spans="1:6" ht="29.25">
      <c r="A20" s="33"/>
      <c r="B20" s="34" t="s">
        <v>42</v>
      </c>
      <c r="C20" s="46">
        <f>D18</f>
        <v>401.72493371304995</v>
      </c>
      <c r="D20" s="46"/>
      <c r="E20" s="46"/>
      <c r="F20" s="45"/>
    </row>
    <row r="21" spans="1:6" ht="15">
      <c r="A21" s="33"/>
      <c r="B21" s="34" t="s">
        <v>43</v>
      </c>
      <c r="C21" s="47">
        <f>E18</f>
        <v>3.3475077809420832</v>
      </c>
      <c r="D21" s="45"/>
      <c r="E21" s="45"/>
      <c r="F21" s="45"/>
    </row>
    <row r="22" ht="20.25" customHeight="1"/>
    <row r="23" spans="1:6" ht="33" customHeight="1">
      <c r="A23" s="117" t="s">
        <v>44</v>
      </c>
      <c r="B23" s="117"/>
      <c r="C23" s="117"/>
      <c r="D23" s="117"/>
      <c r="E23" s="117"/>
      <c r="F23" s="117"/>
    </row>
    <row r="24" spans="1:6" ht="5.25" customHeight="1">
      <c r="A24" s="4"/>
      <c r="B24" s="4"/>
      <c r="C24" s="4"/>
      <c r="D24" s="3"/>
      <c r="E24" s="3"/>
      <c r="F24" s="3"/>
    </row>
    <row r="25" spans="1:6" ht="85.5">
      <c r="A25" s="9"/>
      <c r="B25" s="10" t="s">
        <v>4</v>
      </c>
      <c r="C25" s="10" t="s">
        <v>5</v>
      </c>
      <c r="D25" s="10" t="s">
        <v>6</v>
      </c>
      <c r="E25" s="10" t="s">
        <v>7</v>
      </c>
      <c r="F25" s="3"/>
    </row>
    <row r="26" spans="1:5" ht="15">
      <c r="A26" s="125" t="s">
        <v>45</v>
      </c>
      <c r="B26" s="125"/>
      <c r="C26" s="125"/>
      <c r="D26" s="13">
        <f>D27</f>
        <v>1.3200000000000003</v>
      </c>
      <c r="E26" s="13">
        <v>0.011000000000000001</v>
      </c>
    </row>
    <row r="27" spans="1:5" ht="30">
      <c r="A27" s="15">
        <v>1</v>
      </c>
      <c r="B27" s="48" t="s">
        <v>47</v>
      </c>
      <c r="C27" s="48" t="s">
        <v>48</v>
      </c>
      <c r="D27" s="17">
        <f>E27*$D$3*12</f>
        <v>1.3200000000000003</v>
      </c>
      <c r="E27" s="49">
        <v>0.011000000000000001</v>
      </c>
    </row>
    <row r="28" spans="1:5" ht="30" customHeight="1">
      <c r="A28" s="125" t="s">
        <v>49</v>
      </c>
      <c r="B28" s="125"/>
      <c r="C28" s="125"/>
      <c r="D28" s="13">
        <f>D29</f>
        <v>7.92</v>
      </c>
      <c r="E28" s="13">
        <v>0.066</v>
      </c>
    </row>
    <row r="29" spans="1:5" ht="15">
      <c r="A29" s="15">
        <v>2</v>
      </c>
      <c r="B29" s="50" t="s">
        <v>51</v>
      </c>
      <c r="C29" s="9" t="s">
        <v>48</v>
      </c>
      <c r="D29" s="17">
        <f>E29*$D$3*12</f>
        <v>7.92</v>
      </c>
      <c r="E29" s="51">
        <v>0.066</v>
      </c>
    </row>
    <row r="30" spans="1:5" ht="15">
      <c r="A30" s="10"/>
      <c r="B30" s="31" t="s">
        <v>31</v>
      </c>
      <c r="C30" s="31"/>
      <c r="D30" s="52">
        <f>D26+D28</f>
        <v>9.24</v>
      </c>
      <c r="E30" s="13">
        <v>0.077</v>
      </c>
    </row>
    <row r="31" ht="9" customHeight="1"/>
    <row r="32" spans="2:3" ht="43.5">
      <c r="B32" s="34" t="s">
        <v>143</v>
      </c>
      <c r="C32" s="60">
        <f>C20</f>
        <v>401.72493371304995</v>
      </c>
    </row>
  </sheetData>
  <mergeCells count="9">
    <mergeCell ref="A28:C28"/>
    <mergeCell ref="A13:C13"/>
    <mergeCell ref="A16:C16"/>
    <mergeCell ref="A23:F23"/>
    <mergeCell ref="A26:C26"/>
    <mergeCell ref="A2:E2"/>
    <mergeCell ref="A5:E5"/>
    <mergeCell ref="A8:C8"/>
    <mergeCell ref="A11:C11"/>
  </mergeCells>
  <printOptions horizontalCentered="1"/>
  <pageMargins left="0.3937007874015748" right="0.3937007874015748" top="0.2755905511811024" bottom="0.275590551181102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34">
      <selection activeCell="B40" sqref="B40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144</v>
      </c>
    </row>
    <row r="2" spans="1:6" ht="1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148</v>
      </c>
      <c r="C3" s="5"/>
      <c r="D3" s="6">
        <v>29.2</v>
      </c>
      <c r="E3" s="7" t="s">
        <v>2</v>
      </c>
      <c r="F3" s="3"/>
    </row>
    <row r="4" spans="1:6" ht="13.5" customHeight="1">
      <c r="A4" s="3"/>
      <c r="B4" s="8"/>
      <c r="C4" s="3"/>
      <c r="D4" s="3"/>
      <c r="E4" s="3"/>
      <c r="F4" s="3"/>
    </row>
    <row r="5" spans="1:6" ht="30" customHeight="1">
      <c r="A5" s="117" t="s">
        <v>3</v>
      </c>
      <c r="B5" s="117"/>
      <c r="C5" s="117"/>
      <c r="D5" s="117"/>
      <c r="E5" s="117"/>
      <c r="F5" s="3"/>
    </row>
    <row r="6" spans="1:6" ht="9.7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444.08510469396685</v>
      </c>
      <c r="E8" s="13">
        <v>1.267366166364061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406.2992723641051</v>
      </c>
      <c r="E9" s="91">
        <v>1.1595298868838617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37.78583232986178</v>
      </c>
      <c r="E10" s="91">
        <v>0.10783627948019915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14.43202696012234</v>
      </c>
      <c r="E11" s="24">
        <v>0.04118729155286056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14.43202696012234</v>
      </c>
      <c r="E12" s="91">
        <v>0.04118729155286056</v>
      </c>
      <c r="F12" s="74"/>
    </row>
    <row r="13" spans="1:9" ht="15">
      <c r="A13" s="118" t="s">
        <v>61</v>
      </c>
      <c r="B13" s="119"/>
      <c r="C13" s="119"/>
      <c r="D13" s="25">
        <f>SUM(D14:D15)</f>
        <v>527.0030812007689</v>
      </c>
      <c r="E13" s="25">
        <v>1.504004227171144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75</v>
      </c>
      <c r="C14" s="19" t="s">
        <v>12</v>
      </c>
      <c r="D14" s="17">
        <f>E14*12*$D$3</f>
        <v>103.3218022982898</v>
      </c>
      <c r="E14" s="76">
        <v>0.29486815724397775</v>
      </c>
      <c r="F14" s="74"/>
      <c r="G14" s="92"/>
      <c r="H14" s="92"/>
      <c r="I14" s="27"/>
    </row>
    <row r="15" spans="1:9" ht="60">
      <c r="A15" s="15">
        <v>5</v>
      </c>
      <c r="B15" s="19" t="s">
        <v>24</v>
      </c>
      <c r="C15" s="19" t="s">
        <v>76</v>
      </c>
      <c r="D15" s="17">
        <f>E15*12*$D$3</f>
        <v>423.68127890247905</v>
      </c>
      <c r="E15" s="23">
        <v>1.2091360699271663</v>
      </c>
      <c r="F15" s="74"/>
      <c r="G15" s="92"/>
      <c r="H15" s="92"/>
      <c r="I15" s="27"/>
    </row>
    <row r="16" spans="1:10" ht="15">
      <c r="A16" s="118" t="s">
        <v>63</v>
      </c>
      <c r="B16" s="118"/>
      <c r="C16" s="118"/>
      <c r="D16" s="30">
        <f>SUM(D17)</f>
        <v>92.98776496304905</v>
      </c>
      <c r="E16" s="24">
        <v>0.26536604156121346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92.98776496304905</v>
      </c>
      <c r="E17" s="28">
        <v>0.265376041561213</v>
      </c>
      <c r="F17" s="74"/>
      <c r="G17" s="92"/>
      <c r="H17" s="92"/>
      <c r="I17" s="27"/>
    </row>
    <row r="18" spans="1:6" ht="15">
      <c r="A18" s="10"/>
      <c r="B18" s="31" t="s">
        <v>31</v>
      </c>
      <c r="C18" s="31"/>
      <c r="D18" s="32">
        <f>D8+D11+D13+D16</f>
        <v>1078.5079778179072</v>
      </c>
      <c r="E18" s="13">
        <v>3.0779237266492787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15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106</v>
      </c>
      <c r="D22" s="68">
        <f>E22*12*D3</f>
        <v>553.3000000000001</v>
      </c>
      <c r="E22" s="38">
        <v>1.5790525114155252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553.3000000000001</v>
      </c>
      <c r="E23" s="43">
        <f>SUM(E22:E22)</f>
        <v>1.5790525114155252</v>
      </c>
      <c r="F23" s="44">
        <v>2</v>
      </c>
    </row>
    <row r="24" spans="1:6" ht="19.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1631.8079778179072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4.656976238064804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3.8544000000000005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3.8544000000000005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23.1264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23.1264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26.980800000000002</v>
      </c>
      <c r="E35" s="13">
        <v>0.077</v>
      </c>
    </row>
    <row r="39" spans="2:3" ht="43.5">
      <c r="B39" s="34" t="s">
        <v>146</v>
      </c>
      <c r="C39" s="60">
        <f>C25</f>
        <v>1631.8079778179072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31">
      <selection activeCell="B39" sqref="B39"/>
    </sheetView>
  </sheetViews>
  <sheetFormatPr defaultColWidth="9.140625" defaultRowHeight="12.75"/>
  <cols>
    <col min="1" max="1" width="3.140625" style="1" customWidth="1"/>
    <col min="2" max="2" width="41.5742187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147</v>
      </c>
    </row>
    <row r="2" spans="1:6" ht="13.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151</v>
      </c>
      <c r="C3" s="5"/>
      <c r="D3" s="6">
        <v>22.3</v>
      </c>
      <c r="E3" s="7" t="s">
        <v>2</v>
      </c>
      <c r="F3" s="3"/>
    </row>
    <row r="4" spans="1:6" ht="16.5" customHeight="1">
      <c r="A4" s="3"/>
      <c r="B4" s="8"/>
      <c r="C4" s="3"/>
      <c r="D4" s="3"/>
      <c r="E4" s="3"/>
      <c r="F4" s="3"/>
    </row>
    <row r="5" spans="1:6" ht="27.75" customHeight="1">
      <c r="A5" s="117" t="s">
        <v>3</v>
      </c>
      <c r="B5" s="117"/>
      <c r="C5" s="117"/>
      <c r="D5" s="117"/>
      <c r="E5" s="117"/>
      <c r="F5" s="3"/>
    </row>
    <row r="6" spans="1:6" ht="13.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296.05673646264466</v>
      </c>
      <c r="E8" s="13">
        <v>1.1063405697408244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93">
        <v>1.012205461793984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93">
        <v>0.09413510794684052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9.621351306748224</v>
      </c>
      <c r="E11" s="24">
        <v>0.03595422760369291</v>
      </c>
      <c r="F11" s="74"/>
      <c r="G11" s="21"/>
    </row>
    <row r="12" spans="1:6" ht="78.75" customHeight="1">
      <c r="A12" s="15">
        <v>3</v>
      </c>
      <c r="B12" s="19" t="s">
        <v>21</v>
      </c>
      <c r="C12" s="19" t="s">
        <v>12</v>
      </c>
      <c r="D12" s="17">
        <f>E12*12*$D$3</f>
        <v>9.621351306748224</v>
      </c>
      <c r="E12" s="93">
        <v>0.03595422760369291</v>
      </c>
      <c r="F12" s="74"/>
    </row>
    <row r="13" spans="1:9" ht="15">
      <c r="A13" s="118" t="s">
        <v>61</v>
      </c>
      <c r="B13" s="119"/>
      <c r="C13" s="119"/>
      <c r="D13" s="25">
        <f>SUM(D14:D15)</f>
        <v>468.57502824716727</v>
      </c>
      <c r="E13" s="25">
        <v>1.7510277587711782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75</v>
      </c>
      <c r="C14" s="19" t="s">
        <v>12</v>
      </c>
      <c r="D14" s="17">
        <f>E14*12*$D$3</f>
        <v>96.39871749307856</v>
      </c>
      <c r="E14" s="76">
        <v>0.36023437030298416</v>
      </c>
      <c r="F14" s="74"/>
      <c r="G14" s="94"/>
      <c r="H14" s="94"/>
      <c r="I14" s="27"/>
    </row>
    <row r="15" spans="1:9" ht="60">
      <c r="A15" s="15">
        <v>5</v>
      </c>
      <c r="B15" s="19" t="s">
        <v>24</v>
      </c>
      <c r="C15" s="19" t="s">
        <v>76</v>
      </c>
      <c r="D15" s="17">
        <f>E15*12*$D$3</f>
        <v>372.1763107540887</v>
      </c>
      <c r="E15" s="23">
        <v>1.390793388468194</v>
      </c>
      <c r="F15" s="74"/>
      <c r="G15" s="94"/>
      <c r="H15" s="94"/>
      <c r="I15" s="27"/>
    </row>
    <row r="16" spans="1:10" ht="15">
      <c r="A16" s="118" t="s">
        <v>63</v>
      </c>
      <c r="B16" s="118"/>
      <c r="C16" s="118"/>
      <c r="D16" s="30">
        <f>SUM(D17)</f>
        <v>90.01336124065291</v>
      </c>
      <c r="E16" s="24">
        <v>0.3362527998529625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90.01336124065291</v>
      </c>
      <c r="E17" s="28">
        <v>0.336372799852963</v>
      </c>
      <c r="F17" s="74"/>
      <c r="G17" s="94"/>
      <c r="H17" s="94"/>
      <c r="I17" s="27"/>
    </row>
    <row r="18" spans="1:6" ht="15">
      <c r="A18" s="10"/>
      <c r="B18" s="31" t="s">
        <v>31</v>
      </c>
      <c r="C18" s="31"/>
      <c r="D18" s="32">
        <f>D8+D11+D13+D16</f>
        <v>864.2664772572131</v>
      </c>
      <c r="E18" s="13">
        <v>3.2295753559686577</v>
      </c>
      <c r="F18" s="74"/>
    </row>
    <row r="19" spans="1:6" ht="12.75" customHeight="1">
      <c r="A19" s="53"/>
      <c r="B19" s="53"/>
      <c r="C19" s="53"/>
      <c r="D19" s="53"/>
      <c r="E19" s="53"/>
      <c r="F19" s="54"/>
    </row>
    <row r="20" spans="1:6" ht="105">
      <c r="A20" s="12" t="s">
        <v>32</v>
      </c>
      <c r="B20" s="12" t="s">
        <v>33</v>
      </c>
      <c r="C20" s="12" t="s">
        <v>34</v>
      </c>
      <c r="D20" s="12" t="s">
        <v>35</v>
      </c>
      <c r="E20" s="12" t="s">
        <v>36</v>
      </c>
      <c r="F20" s="12" t="s">
        <v>37</v>
      </c>
    </row>
    <row r="21" spans="1:6" ht="15">
      <c r="A21" s="12">
        <v>1</v>
      </c>
      <c r="B21" s="40" t="s">
        <v>40</v>
      </c>
      <c r="C21" s="67" t="s">
        <v>71</v>
      </c>
      <c r="D21" s="68">
        <f>E21*12*D3</f>
        <v>387.31000000000006</v>
      </c>
      <c r="E21" s="38">
        <v>1.4473467862481317</v>
      </c>
      <c r="F21" s="12">
        <v>2</v>
      </c>
    </row>
    <row r="22" spans="1:6" ht="15">
      <c r="A22" s="12"/>
      <c r="B22" s="41" t="s">
        <v>41</v>
      </c>
      <c r="C22" s="11"/>
      <c r="D22" s="75">
        <f>SUM(D21:D21)</f>
        <v>387.31000000000006</v>
      </c>
      <c r="E22" s="43">
        <f>SUM(E21:E21)</f>
        <v>1.4473467862481317</v>
      </c>
      <c r="F22" s="44">
        <v>2</v>
      </c>
    </row>
    <row r="23" spans="1:6" ht="19.5" customHeight="1">
      <c r="A23" s="33"/>
      <c r="B23" s="34"/>
      <c r="C23" s="45"/>
      <c r="D23" s="45"/>
      <c r="E23" s="45"/>
      <c r="F23" s="45"/>
    </row>
    <row r="24" spans="1:6" ht="29.25">
      <c r="A24" s="33"/>
      <c r="B24" s="34" t="s">
        <v>42</v>
      </c>
      <c r="C24" s="46">
        <f>D18+D22</f>
        <v>1251.5764772572131</v>
      </c>
      <c r="D24" s="46"/>
      <c r="E24" s="46"/>
      <c r="F24" s="45"/>
    </row>
    <row r="25" spans="1:6" ht="15">
      <c r="A25" s="33"/>
      <c r="B25" s="34" t="s">
        <v>43</v>
      </c>
      <c r="C25" s="47">
        <f>E18+E22</f>
        <v>4.67692214221679</v>
      </c>
      <c r="D25" s="45"/>
      <c r="E25" s="45"/>
      <c r="F25" s="45"/>
    </row>
    <row r="27" spans="1:6" ht="33" customHeight="1">
      <c r="A27" s="117" t="s">
        <v>44</v>
      </c>
      <c r="B27" s="117"/>
      <c r="C27" s="117"/>
      <c r="D27" s="117"/>
      <c r="E27" s="117"/>
      <c r="F27" s="117"/>
    </row>
    <row r="28" spans="1:6" ht="5.25" customHeight="1">
      <c r="A28" s="4"/>
      <c r="B28" s="4"/>
      <c r="C28" s="4"/>
      <c r="D28" s="3"/>
      <c r="E28" s="3"/>
      <c r="F28" s="3"/>
    </row>
    <row r="29" spans="1:6" ht="85.5">
      <c r="A29" s="9"/>
      <c r="B29" s="10" t="s">
        <v>4</v>
      </c>
      <c r="C29" s="10" t="s">
        <v>5</v>
      </c>
      <c r="D29" s="10" t="s">
        <v>6</v>
      </c>
      <c r="E29" s="10" t="s">
        <v>7</v>
      </c>
      <c r="F29" s="3"/>
    </row>
    <row r="30" spans="1:5" ht="15">
      <c r="A30" s="125" t="s">
        <v>45</v>
      </c>
      <c r="B30" s="125"/>
      <c r="C30" s="125"/>
      <c r="D30" s="13">
        <f>D31</f>
        <v>2.9436000000000004</v>
      </c>
      <c r="E30" s="13">
        <v>0.011000000000000001</v>
      </c>
    </row>
    <row r="31" spans="1:5" ht="30">
      <c r="A31" s="15">
        <v>1</v>
      </c>
      <c r="B31" s="48" t="s">
        <v>47</v>
      </c>
      <c r="C31" s="48" t="s">
        <v>48</v>
      </c>
      <c r="D31" s="17">
        <f>E31*$D$3*12</f>
        <v>2.9436000000000004</v>
      </c>
      <c r="E31" s="49">
        <v>0.011000000000000001</v>
      </c>
    </row>
    <row r="32" spans="1:5" ht="30" customHeight="1">
      <c r="A32" s="125" t="s">
        <v>49</v>
      </c>
      <c r="B32" s="125"/>
      <c r="C32" s="125"/>
      <c r="D32" s="13">
        <f>D33</f>
        <v>17.661600000000004</v>
      </c>
      <c r="E32" s="13">
        <v>0.066</v>
      </c>
    </row>
    <row r="33" spans="1:5" ht="15">
      <c r="A33" s="15">
        <v>2</v>
      </c>
      <c r="B33" s="50" t="s">
        <v>51</v>
      </c>
      <c r="C33" s="9" t="s">
        <v>48</v>
      </c>
      <c r="D33" s="17">
        <f>E33*$D$3*12</f>
        <v>17.661600000000004</v>
      </c>
      <c r="E33" s="51">
        <v>0.066</v>
      </c>
    </row>
    <row r="34" spans="1:5" ht="15">
      <c r="A34" s="10"/>
      <c r="B34" s="31" t="s">
        <v>31</v>
      </c>
      <c r="C34" s="31"/>
      <c r="D34" s="52">
        <f>D30+D32</f>
        <v>20.605200000000004</v>
      </c>
      <c r="E34" s="13">
        <v>0.077</v>
      </c>
    </row>
    <row r="38" spans="2:3" ht="43.5">
      <c r="B38" s="34" t="s">
        <v>149</v>
      </c>
      <c r="C38" s="60">
        <f>C24</f>
        <v>1251.5764772572131</v>
      </c>
    </row>
  </sheetData>
  <mergeCells count="9">
    <mergeCell ref="A32:C32"/>
    <mergeCell ref="A13:C13"/>
    <mergeCell ref="A16:C16"/>
    <mergeCell ref="A27:F27"/>
    <mergeCell ref="A30:C30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31">
      <selection activeCell="B40" sqref="B40"/>
    </sheetView>
  </sheetViews>
  <sheetFormatPr defaultColWidth="9.140625" defaultRowHeight="12.75"/>
  <cols>
    <col min="1" max="1" width="3.140625" style="1" customWidth="1"/>
    <col min="2" max="2" width="40.421875" style="1" customWidth="1"/>
    <col min="3" max="3" width="17.00390625" style="1" customWidth="1"/>
    <col min="4" max="4" width="11.8515625" style="1" customWidth="1"/>
    <col min="5" max="5" width="12.140625" style="1" customWidth="1"/>
    <col min="6" max="16384" width="9.140625" style="1" customWidth="1"/>
  </cols>
  <sheetData>
    <row r="1" ht="15">
      <c r="B1" s="2" t="s">
        <v>150</v>
      </c>
    </row>
    <row r="2" spans="1:6" ht="12.7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154</v>
      </c>
      <c r="C3" s="5"/>
      <c r="D3" s="6">
        <v>26.8</v>
      </c>
      <c r="E3" s="7" t="s">
        <v>2</v>
      </c>
      <c r="F3" s="3"/>
    </row>
    <row r="4" spans="1:6" ht="15" customHeight="1">
      <c r="A4" s="3"/>
      <c r="B4" s="8"/>
      <c r="C4" s="3"/>
      <c r="D4" s="3"/>
      <c r="E4" s="3"/>
      <c r="F4" s="3"/>
    </row>
    <row r="5" spans="1:6" ht="30" customHeight="1">
      <c r="A5" s="117" t="s">
        <v>3</v>
      </c>
      <c r="B5" s="117"/>
      <c r="C5" s="117"/>
      <c r="D5" s="117"/>
      <c r="E5" s="117"/>
      <c r="F5" s="3"/>
    </row>
    <row r="6" spans="1:6" ht="9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296.0567364626446</v>
      </c>
      <c r="E8" s="13">
        <v>0.9205744292992681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93">
        <v>0.8422455894778299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25.190554886574517</v>
      </c>
      <c r="E10" s="93">
        <v>0.07832883982143818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9.621351306748224</v>
      </c>
      <c r="E11" s="24">
        <v>0.029917137147848955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9.621351306748224</v>
      </c>
      <c r="E12" s="93">
        <v>0.029917137147848955</v>
      </c>
      <c r="F12" s="74"/>
    </row>
    <row r="13" spans="1:9" ht="15">
      <c r="A13" s="118" t="s">
        <v>61</v>
      </c>
      <c r="B13" s="119"/>
      <c r="C13" s="119"/>
      <c r="D13" s="25">
        <f>SUM(D14:D15)</f>
        <v>484.29474245098044</v>
      </c>
      <c r="E13" s="25">
        <v>1.5058916120988197</v>
      </c>
      <c r="F13" s="74"/>
      <c r="G13" s="65"/>
      <c r="H13" s="65"/>
      <c r="I13" s="27"/>
    </row>
    <row r="14" spans="1:9" ht="75" customHeight="1">
      <c r="A14" s="15">
        <v>4</v>
      </c>
      <c r="B14" s="19" t="s">
        <v>115</v>
      </c>
      <c r="C14" s="19" t="s">
        <v>12</v>
      </c>
      <c r="D14" s="17">
        <f>E14*12*$D$3</f>
        <v>95.43658236240373</v>
      </c>
      <c r="E14" s="76">
        <v>0.2967555421716534</v>
      </c>
      <c r="F14" s="74"/>
      <c r="G14" s="94"/>
      <c r="H14" s="94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388.8581600885767</v>
      </c>
      <c r="E15" s="23">
        <v>1.2091360699271663</v>
      </c>
      <c r="F15" s="74"/>
      <c r="G15" s="94"/>
      <c r="H15" s="94"/>
      <c r="I15" s="27"/>
    </row>
    <row r="16" spans="1:10" ht="15">
      <c r="A16" s="118" t="s">
        <v>63</v>
      </c>
      <c r="B16" s="118"/>
      <c r="C16" s="118"/>
      <c r="D16" s="30">
        <f>SUM(D17)</f>
        <v>90.14143496811113</v>
      </c>
      <c r="E16" s="24">
        <v>0.2803965316172607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90.14143496811113</v>
      </c>
      <c r="E17" s="28">
        <v>0.280290531617261</v>
      </c>
      <c r="F17" s="74"/>
      <c r="G17" s="94"/>
      <c r="H17" s="94"/>
      <c r="I17" s="27"/>
    </row>
    <row r="18" spans="1:6" ht="15">
      <c r="A18" s="10"/>
      <c r="B18" s="31" t="s">
        <v>31</v>
      </c>
      <c r="C18" s="31"/>
      <c r="D18" s="32">
        <f>D8+D11+D13+D16</f>
        <v>880.1142651884843</v>
      </c>
      <c r="E18" s="13">
        <v>2.736779710163197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12.75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106</v>
      </c>
      <c r="D22" s="68">
        <f>E22*12*D3</f>
        <v>553.3</v>
      </c>
      <c r="E22" s="38">
        <v>1.720460199004975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553.3</v>
      </c>
      <c r="E23" s="43">
        <f>SUM(E22:E22)</f>
        <v>1.720460199004975</v>
      </c>
      <c r="F23" s="44">
        <v>2</v>
      </c>
    </row>
    <row r="24" spans="1:6" ht="15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1433.4142651884843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4.457239909168172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3.5376000000000007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3.5376000000000007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21.2256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21.2256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24.7632</v>
      </c>
      <c r="E35" s="13">
        <v>0.077</v>
      </c>
    </row>
    <row r="39" spans="2:3" ht="43.5">
      <c r="B39" s="34" t="s">
        <v>152</v>
      </c>
      <c r="C39" s="60">
        <f>C25</f>
        <v>1433.4142651884843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4">
      <selection activeCell="B45" sqref="B45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153</v>
      </c>
    </row>
    <row r="2" spans="1:6" ht="8.2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157</v>
      </c>
      <c r="C3" s="5"/>
      <c r="D3" s="6">
        <v>47.3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30" customHeight="1">
      <c r="A5" s="117" t="s">
        <v>3</v>
      </c>
      <c r="B5" s="117"/>
      <c r="C5" s="117"/>
      <c r="D5" s="117"/>
      <c r="E5" s="117"/>
      <c r="F5" s="3"/>
    </row>
    <row r="6" spans="1:6" ht="11.2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296.0567364626446</v>
      </c>
      <c r="E8" s="13">
        <v>0.5215939683978941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95">
        <v>0.47721314583521873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25.190554886574517</v>
      </c>
      <c r="E10" s="95">
        <v>0.04438082256267534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14.432026960122334</v>
      </c>
      <c r="E11" s="24">
        <v>0.025426404087601016</v>
      </c>
      <c r="F11" s="74"/>
      <c r="G11" s="21"/>
    </row>
    <row r="12" spans="1:6" ht="78.75" customHeight="1">
      <c r="A12" s="15">
        <v>3</v>
      </c>
      <c r="B12" s="19" t="s">
        <v>21</v>
      </c>
      <c r="C12" s="19" t="s">
        <v>12</v>
      </c>
      <c r="D12" s="17">
        <f>E12*12*$D$3</f>
        <v>14.432026960122334</v>
      </c>
      <c r="E12" s="95">
        <v>0.025426404087601016</v>
      </c>
      <c r="F12" s="74"/>
    </row>
    <row r="13" spans="1:9" ht="15">
      <c r="A13" s="118" t="s">
        <v>61</v>
      </c>
      <c r="B13" s="119"/>
      <c r="C13" s="119"/>
      <c r="D13" s="25">
        <f>SUM(D14:D15)</f>
        <v>864.6856499837115</v>
      </c>
      <c r="E13" s="25">
        <v>1.5234067124448758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23</v>
      </c>
      <c r="C14" s="19" t="s">
        <v>12</v>
      </c>
      <c r="D14" s="17">
        <f>E14*12*$D$3</f>
        <v>97.36085262375337</v>
      </c>
      <c r="E14" s="76">
        <v>0.17153074810386432</v>
      </c>
      <c r="F14" s="74"/>
      <c r="G14" s="96"/>
      <c r="H14" s="96"/>
      <c r="I14" s="27"/>
    </row>
    <row r="15" spans="1:9" ht="90">
      <c r="A15" s="15">
        <v>5</v>
      </c>
      <c r="B15" s="19" t="s">
        <v>24</v>
      </c>
      <c r="C15" s="19" t="s">
        <v>25</v>
      </c>
      <c r="D15" s="17">
        <f>E15*12*$D$3</f>
        <v>767.3247973599581</v>
      </c>
      <c r="E15" s="23">
        <v>1.3518759643410116</v>
      </c>
      <c r="F15" s="74"/>
      <c r="G15" s="96"/>
      <c r="H15" s="96"/>
      <c r="I15" s="27"/>
    </row>
    <row r="16" spans="1:10" ht="15">
      <c r="A16" s="118" t="s">
        <v>63</v>
      </c>
      <c r="B16" s="118"/>
      <c r="C16" s="118"/>
      <c r="D16" s="30">
        <f>SUM(D17)</f>
        <v>94.20876558735382</v>
      </c>
      <c r="E16" s="24">
        <v>0.1659773882793408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94.20876558735382</v>
      </c>
      <c r="E17" s="28">
        <v>0.1659773882793408</v>
      </c>
      <c r="F17" s="74"/>
      <c r="G17" s="96"/>
      <c r="H17" s="96"/>
      <c r="I17" s="27"/>
    </row>
    <row r="18" spans="1:6" ht="15">
      <c r="A18" s="10"/>
      <c r="B18" s="31" t="s">
        <v>31</v>
      </c>
      <c r="C18" s="31"/>
      <c r="D18" s="32">
        <f>D8+D11+D13+D16</f>
        <v>1269.3831789938322</v>
      </c>
      <c r="E18" s="13">
        <v>2.2364044732097117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12.75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86</v>
      </c>
      <c r="D22" s="68">
        <f>E22*12*D3</f>
        <v>829.9500000000002</v>
      </c>
      <c r="E22" s="38">
        <v>1.4622093023255816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829.9500000000002</v>
      </c>
      <c r="E23" s="43">
        <f>SUM(E22:E22)</f>
        <v>1.4622093023255816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2099.3331789938325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3.6986137755352932</v>
      </c>
      <c r="D26" s="45"/>
      <c r="E26" s="45"/>
      <c r="F26" s="45"/>
    </row>
    <row r="27" ht="3.75" customHeight="1"/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6.2436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6.2436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37.4616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37.4616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43.7052</v>
      </c>
      <c r="E35" s="13">
        <v>0.077</v>
      </c>
    </row>
    <row r="38" spans="1:6" ht="105">
      <c r="A38" s="12" t="s">
        <v>32</v>
      </c>
      <c r="B38" s="12" t="s">
        <v>33</v>
      </c>
      <c r="C38" s="12" t="s">
        <v>34</v>
      </c>
      <c r="D38" s="12" t="s">
        <v>35</v>
      </c>
      <c r="E38" s="12" t="s">
        <v>36</v>
      </c>
      <c r="F38" s="12" t="s">
        <v>37</v>
      </c>
    </row>
    <row r="39" spans="1:6" ht="15">
      <c r="A39" s="12">
        <v>1</v>
      </c>
      <c r="B39" s="40" t="s">
        <v>38</v>
      </c>
      <c r="C39" s="67" t="s">
        <v>65</v>
      </c>
      <c r="D39" s="68">
        <f>E39*12*D3</f>
        <v>1144.0000000000002</v>
      </c>
      <c r="E39" s="81">
        <v>2.0155038759689927</v>
      </c>
      <c r="F39" s="12">
        <v>2</v>
      </c>
    </row>
    <row r="40" spans="1:6" ht="15">
      <c r="A40" s="57"/>
      <c r="B40" s="57" t="s">
        <v>41</v>
      </c>
      <c r="C40" s="57"/>
      <c r="D40" s="58">
        <f>SUM(D39:D39)</f>
        <v>1144.0000000000002</v>
      </c>
      <c r="E40" s="59">
        <f>SUM(E39:E39)</f>
        <v>2.0155038759689927</v>
      </c>
      <c r="F40" s="82">
        <v>2</v>
      </c>
    </row>
    <row r="42" spans="4:5" ht="15">
      <c r="D42" s="73"/>
      <c r="E42" s="73"/>
    </row>
    <row r="44" spans="2:3" ht="43.5">
      <c r="B44" s="34" t="s">
        <v>155</v>
      </c>
      <c r="C44" s="60">
        <f>C25</f>
        <v>2099.3331789938325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workbookViewId="0" topLeftCell="A40">
      <selection activeCell="B49" sqref="B49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6.7109375" style="1" customWidth="1"/>
    <col min="4" max="4" width="11.140625" style="1" customWidth="1"/>
    <col min="5" max="5" width="12.421875" style="1" customWidth="1"/>
    <col min="6" max="16384" width="9.140625" style="1" customWidth="1"/>
  </cols>
  <sheetData>
    <row r="1" ht="15">
      <c r="B1" s="2" t="s">
        <v>156</v>
      </c>
    </row>
    <row r="2" ht="18" customHeight="1"/>
    <row r="3" spans="1:6" ht="15" customHeight="1">
      <c r="A3" s="3"/>
      <c r="B3" s="4" t="s">
        <v>162</v>
      </c>
      <c r="C3" s="5"/>
      <c r="D3" s="6">
        <v>82.9</v>
      </c>
      <c r="E3" s="7" t="s">
        <v>2</v>
      </c>
      <c r="F3" s="3"/>
    </row>
    <row r="4" spans="1:6" ht="12" customHeight="1">
      <c r="A4" s="3"/>
      <c r="B4" s="8"/>
      <c r="C4" s="3"/>
      <c r="D4" s="3"/>
      <c r="E4" s="3"/>
      <c r="F4" s="3"/>
    </row>
    <row r="5" spans="1:6" ht="33.75" customHeight="1">
      <c r="A5" s="117" t="s">
        <v>3</v>
      </c>
      <c r="B5" s="117"/>
      <c r="C5" s="117"/>
      <c r="D5" s="117"/>
      <c r="E5" s="117"/>
      <c r="F5" s="3"/>
    </row>
    <row r="6" spans="1:6" ht="20.25" customHeight="1">
      <c r="A6" s="4"/>
      <c r="B6" s="4"/>
      <c r="C6" s="4"/>
      <c r="D6" s="4"/>
      <c r="E6" s="4"/>
      <c r="F6" s="3"/>
    </row>
    <row r="7" spans="1:6" ht="85.5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 customHeight="1">
      <c r="A8" s="120" t="s">
        <v>163</v>
      </c>
      <c r="B8" s="123"/>
      <c r="C8" s="124"/>
      <c r="D8" s="13">
        <f>SUM(D9:D10)</f>
        <v>740.1418411566117</v>
      </c>
      <c r="E8" s="13">
        <v>0.7440106967798669</v>
      </c>
      <c r="F8" s="74"/>
      <c r="G8" s="21"/>
    </row>
    <row r="9" spans="1:7" ht="15.75" customHeight="1">
      <c r="A9" s="15">
        <v>1</v>
      </c>
      <c r="B9" s="9" t="s">
        <v>14</v>
      </c>
      <c r="C9" s="16" t="s">
        <v>15</v>
      </c>
      <c r="D9" s="17">
        <f>E9*$D$3*12</f>
        <v>677.1654539401753</v>
      </c>
      <c r="E9" s="97">
        <v>0.6807051205671243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62.97638721643631</v>
      </c>
      <c r="E10" s="97">
        <v>0.06330557621274256</v>
      </c>
      <c r="F10" s="74"/>
      <c r="G10" s="21"/>
    </row>
    <row r="11" spans="1:7" ht="30.75" customHeight="1">
      <c r="A11" s="120" t="s">
        <v>60</v>
      </c>
      <c r="B11" s="123"/>
      <c r="C11" s="124"/>
      <c r="D11" s="24">
        <f>SUM(D12:D13)</f>
        <v>1171.1107367520535</v>
      </c>
      <c r="E11" s="24">
        <v>1.1772323449457716</v>
      </c>
      <c r="F11" s="74"/>
      <c r="G11" s="21"/>
    </row>
    <row r="12" spans="1:7" ht="30">
      <c r="A12" s="15">
        <v>3</v>
      </c>
      <c r="B12" s="19" t="s">
        <v>164</v>
      </c>
      <c r="C12" s="19" t="s">
        <v>12</v>
      </c>
      <c r="D12" s="17">
        <f>E12*12*$D$3</f>
        <v>130.55428095798788</v>
      </c>
      <c r="E12" s="98">
        <v>0.1312367118596581</v>
      </c>
      <c r="F12" s="74"/>
      <c r="G12" s="21"/>
    </row>
    <row r="13" spans="1:6" ht="105.75" customHeight="1">
      <c r="A13" s="15">
        <v>4</v>
      </c>
      <c r="B13" s="19" t="s">
        <v>165</v>
      </c>
      <c r="C13" s="19" t="s">
        <v>12</v>
      </c>
      <c r="D13" s="17">
        <f>E13*12*$D$3</f>
        <v>1040.5564557940656</v>
      </c>
      <c r="E13" s="99">
        <v>1.0459956330861135</v>
      </c>
      <c r="F13" s="74"/>
    </row>
    <row r="14" spans="1:6" ht="15">
      <c r="A14" s="118" t="s">
        <v>61</v>
      </c>
      <c r="B14" s="119"/>
      <c r="C14" s="119"/>
      <c r="D14" s="25">
        <f>SUM(D15:D16)</f>
        <v>1659.0756762833416</v>
      </c>
      <c r="E14" s="25">
        <v>1.6677479657050074</v>
      </c>
      <c r="F14" s="74"/>
    </row>
    <row r="15" spans="1:9" ht="93" customHeight="1">
      <c r="A15" s="15">
        <v>5</v>
      </c>
      <c r="B15" s="19" t="s">
        <v>166</v>
      </c>
      <c r="C15" s="19" t="s">
        <v>12</v>
      </c>
      <c r="D15" s="17">
        <f>E15*12*$D$3</f>
        <v>130.79477262004252</v>
      </c>
      <c r="E15" s="18">
        <v>0.1314784606152418</v>
      </c>
      <c r="F15" s="74"/>
      <c r="G15" s="100"/>
      <c r="H15" s="100"/>
      <c r="I15" s="101"/>
    </row>
    <row r="16" spans="1:9" ht="105">
      <c r="A16" s="15">
        <v>6</v>
      </c>
      <c r="B16" s="19" t="s">
        <v>24</v>
      </c>
      <c r="C16" s="19" t="s">
        <v>167</v>
      </c>
      <c r="D16" s="17">
        <f>E16*12*$D$3</f>
        <v>1528.2809036632991</v>
      </c>
      <c r="E16" s="28">
        <v>1.5362695050897657</v>
      </c>
      <c r="F16" s="74"/>
      <c r="G16" s="100"/>
      <c r="H16" s="100"/>
      <c r="I16" s="27"/>
    </row>
    <row r="17" spans="1:6" ht="15">
      <c r="A17" s="118" t="s">
        <v>63</v>
      </c>
      <c r="B17" s="118"/>
      <c r="C17" s="118"/>
      <c r="D17" s="30">
        <f>SUM(D18)</f>
        <v>123.90807556008235</v>
      </c>
      <c r="E17" s="24">
        <v>0.12452576554089487</v>
      </c>
      <c r="F17" s="74"/>
    </row>
    <row r="18" spans="1:6" ht="15">
      <c r="A18" s="15">
        <v>7</v>
      </c>
      <c r="B18" s="19" t="s">
        <v>27</v>
      </c>
      <c r="C18" s="19" t="s">
        <v>28</v>
      </c>
      <c r="D18" s="17">
        <f>E18*12*$D$3</f>
        <v>123.90807556008235</v>
      </c>
      <c r="E18" s="28">
        <v>0.124555765540895</v>
      </c>
      <c r="F18" s="74"/>
    </row>
    <row r="19" spans="1:6" ht="15">
      <c r="A19" s="10"/>
      <c r="B19" s="31" t="s">
        <v>31</v>
      </c>
      <c r="C19" s="31"/>
      <c r="D19" s="32">
        <f>D8+D11+D14+D17</f>
        <v>3694.2363297520897</v>
      </c>
      <c r="E19" s="13">
        <v>3.7135167729715404</v>
      </c>
      <c r="F19" s="74"/>
    </row>
    <row r="20" spans="1:6" ht="13.5" customHeight="1">
      <c r="A20" s="33"/>
      <c r="B20" s="34"/>
      <c r="C20" s="35"/>
      <c r="D20" s="36"/>
      <c r="E20" s="37"/>
      <c r="F20" s="3"/>
    </row>
    <row r="21" spans="1:6" ht="14.25" customHeight="1">
      <c r="A21" s="34"/>
      <c r="B21" s="34"/>
      <c r="C21" s="34"/>
      <c r="D21" s="34"/>
      <c r="E21" s="34"/>
      <c r="F21" s="33"/>
    </row>
    <row r="22" spans="1:6" ht="105">
      <c r="A22" s="12" t="s">
        <v>32</v>
      </c>
      <c r="B22" s="12" t="s">
        <v>33</v>
      </c>
      <c r="C22" s="12" t="s">
        <v>34</v>
      </c>
      <c r="D22" s="12" t="s">
        <v>35</v>
      </c>
      <c r="E22" s="12" t="s">
        <v>36</v>
      </c>
      <c r="F22" s="12" t="s">
        <v>37</v>
      </c>
    </row>
    <row r="23" spans="1:6" ht="15">
      <c r="A23" s="12">
        <v>1</v>
      </c>
      <c r="B23" s="9" t="s">
        <v>38</v>
      </c>
      <c r="C23" s="12" t="s">
        <v>65</v>
      </c>
      <c r="D23" s="12">
        <f>E23*12*$D$3</f>
        <v>1144.0000000000005</v>
      </c>
      <c r="E23" s="38">
        <v>1.1499798954563734</v>
      </c>
      <c r="F23" s="39">
        <v>2</v>
      </c>
    </row>
    <row r="24" spans="1:6" ht="15">
      <c r="A24" s="12">
        <v>2</v>
      </c>
      <c r="B24" s="40" t="s">
        <v>40</v>
      </c>
      <c r="C24" s="12" t="s">
        <v>65</v>
      </c>
      <c r="D24" s="12">
        <f>E24*12*$D$3</f>
        <v>1106.6</v>
      </c>
      <c r="E24" s="38">
        <v>1.1123843988741455</v>
      </c>
      <c r="F24" s="12">
        <v>2</v>
      </c>
    </row>
    <row r="25" spans="1:6" ht="15">
      <c r="A25" s="12"/>
      <c r="B25" s="41" t="s">
        <v>41</v>
      </c>
      <c r="C25" s="11"/>
      <c r="D25" s="11">
        <f>E25*12*$D$3</f>
        <v>2250.6</v>
      </c>
      <c r="E25" s="43">
        <v>2.2623642943305184</v>
      </c>
      <c r="F25" s="44"/>
    </row>
    <row r="26" spans="1:6" ht="9" customHeight="1">
      <c r="A26" s="33"/>
      <c r="B26" s="34"/>
      <c r="C26" s="45"/>
      <c r="D26" s="45"/>
      <c r="E26" s="45"/>
      <c r="F26" s="45"/>
    </row>
    <row r="27" spans="1:6" ht="29.25">
      <c r="A27" s="33"/>
      <c r="B27" s="34" t="s">
        <v>42</v>
      </c>
      <c r="C27" s="46">
        <f>D19+D25</f>
        <v>5944.83632975209</v>
      </c>
      <c r="D27" s="46"/>
      <c r="E27" s="46"/>
      <c r="F27" s="45"/>
    </row>
    <row r="28" spans="1:6" ht="15">
      <c r="A28" s="33"/>
      <c r="B28" s="34" t="s">
        <v>43</v>
      </c>
      <c r="C28" s="47">
        <f>E19+E25</f>
        <v>5.975881067302058</v>
      </c>
      <c r="D28" s="45"/>
      <c r="E28" s="45"/>
      <c r="F28" s="45"/>
    </row>
    <row r="29" spans="1:6" ht="15">
      <c r="A29" s="33"/>
      <c r="B29" s="34"/>
      <c r="C29" s="47"/>
      <c r="D29" s="45"/>
      <c r="E29" s="45"/>
      <c r="F29" s="45"/>
    </row>
    <row r="30" spans="1:6" ht="15">
      <c r="A30" s="33"/>
      <c r="B30" s="34"/>
      <c r="C30" s="47"/>
      <c r="D30" s="45"/>
      <c r="E30" s="45"/>
      <c r="F30" s="45"/>
    </row>
    <row r="31" spans="1:6" ht="33" customHeight="1">
      <c r="A31" s="117" t="s">
        <v>44</v>
      </c>
      <c r="B31" s="117"/>
      <c r="C31" s="117"/>
      <c r="D31" s="117"/>
      <c r="E31" s="117"/>
      <c r="F31" s="117"/>
    </row>
    <row r="32" spans="1:6" ht="5.25" customHeight="1">
      <c r="A32" s="4"/>
      <c r="B32" s="4"/>
      <c r="C32" s="4"/>
      <c r="D32" s="3"/>
      <c r="E32" s="3"/>
      <c r="F32" s="3"/>
    </row>
    <row r="33" spans="1:6" ht="85.5">
      <c r="A33" s="9"/>
      <c r="B33" s="10" t="s">
        <v>4</v>
      </c>
      <c r="C33" s="10" t="s">
        <v>5</v>
      </c>
      <c r="D33" s="10" t="s">
        <v>6</v>
      </c>
      <c r="E33" s="10" t="s">
        <v>7</v>
      </c>
      <c r="F33" s="3"/>
    </row>
    <row r="34" spans="1:5" ht="15">
      <c r="A34" s="125" t="s">
        <v>45</v>
      </c>
      <c r="B34" s="125"/>
      <c r="C34" s="125"/>
      <c r="D34" s="13">
        <f>D35</f>
        <v>10.942800000000002</v>
      </c>
      <c r="E34" s="13">
        <v>0.011000000000000001</v>
      </c>
    </row>
    <row r="35" spans="1:5" ht="30">
      <c r="A35" s="15">
        <v>1</v>
      </c>
      <c r="B35" s="48" t="s">
        <v>47</v>
      </c>
      <c r="C35" s="48" t="s">
        <v>48</v>
      </c>
      <c r="D35" s="17">
        <f>E35*$D$3*12</f>
        <v>10.942800000000002</v>
      </c>
      <c r="E35" s="49">
        <v>0.011000000000000001</v>
      </c>
    </row>
    <row r="36" spans="1:5" ht="30" customHeight="1">
      <c r="A36" s="125" t="s">
        <v>49</v>
      </c>
      <c r="B36" s="125"/>
      <c r="C36" s="125"/>
      <c r="D36" s="13">
        <f>D37</f>
        <v>65.6568</v>
      </c>
      <c r="E36" s="13">
        <v>0.066</v>
      </c>
    </row>
    <row r="37" spans="1:5" ht="15">
      <c r="A37" s="15">
        <v>2</v>
      </c>
      <c r="B37" s="50" t="s">
        <v>51</v>
      </c>
      <c r="C37" s="9" t="s">
        <v>48</v>
      </c>
      <c r="D37" s="17">
        <f>E37*$D$3*12</f>
        <v>65.6568</v>
      </c>
      <c r="E37" s="51">
        <v>0.066</v>
      </c>
    </row>
    <row r="38" spans="1:5" ht="15">
      <c r="A38" s="10"/>
      <c r="B38" s="31" t="s">
        <v>31</v>
      </c>
      <c r="C38" s="31"/>
      <c r="D38" s="52">
        <f>D34+D36</f>
        <v>76.59960000000001</v>
      </c>
      <c r="E38" s="13">
        <v>0.077</v>
      </c>
    </row>
    <row r="39" spans="1:6" ht="15">
      <c r="A39" s="33"/>
      <c r="B39" s="34"/>
      <c r="C39" s="47"/>
      <c r="D39" s="45"/>
      <c r="E39" s="45"/>
      <c r="F39" s="45"/>
    </row>
    <row r="40" spans="1:6" ht="15">
      <c r="A40" s="53"/>
      <c r="B40" s="53"/>
      <c r="C40" s="53"/>
      <c r="D40" s="53"/>
      <c r="E40" s="53"/>
      <c r="F40" s="54"/>
    </row>
    <row r="41" spans="1:6" ht="105">
      <c r="A41" s="12" t="s">
        <v>32</v>
      </c>
      <c r="B41" s="12" t="s">
        <v>33</v>
      </c>
      <c r="C41" s="12" t="s">
        <v>34</v>
      </c>
      <c r="D41" s="12" t="s">
        <v>35</v>
      </c>
      <c r="E41" s="12" t="s">
        <v>52</v>
      </c>
      <c r="F41" s="12" t="s">
        <v>37</v>
      </c>
    </row>
    <row r="42" spans="1:6" ht="15">
      <c r="A42" s="12">
        <v>1</v>
      </c>
      <c r="B42" s="40" t="s">
        <v>40</v>
      </c>
      <c r="C42" s="12" t="s">
        <v>65</v>
      </c>
      <c r="D42" s="12">
        <f>E42*12*$D$3</f>
        <v>1106.6</v>
      </c>
      <c r="E42" s="81">
        <v>1.1123843988741455</v>
      </c>
      <c r="F42" s="12">
        <v>2</v>
      </c>
    </row>
    <row r="43" spans="1:6" ht="15">
      <c r="A43" s="12">
        <v>2</v>
      </c>
      <c r="B43" s="40" t="s">
        <v>81</v>
      </c>
      <c r="C43" s="12" t="s">
        <v>168</v>
      </c>
      <c r="D43" s="12">
        <f>E43*12*$D$3</f>
        <v>1113.7500000000002</v>
      </c>
      <c r="E43" s="81">
        <v>1.119571773220748</v>
      </c>
      <c r="F43" s="12">
        <v>2</v>
      </c>
    </row>
    <row r="44" spans="1:6" ht="15">
      <c r="A44" s="57"/>
      <c r="B44" s="57" t="s">
        <v>41</v>
      </c>
      <c r="C44" s="57"/>
      <c r="D44" s="102">
        <f>E44*12*$D$3</f>
        <v>2220.35</v>
      </c>
      <c r="E44" s="59">
        <v>2.2319561720948933</v>
      </c>
      <c r="F44" s="57"/>
    </row>
    <row r="48" spans="2:3" ht="43.5">
      <c r="B48" s="34" t="s">
        <v>158</v>
      </c>
      <c r="C48" s="60">
        <f>C27</f>
        <v>5944.83632975209</v>
      </c>
    </row>
  </sheetData>
  <mergeCells count="8">
    <mergeCell ref="A17:C17"/>
    <mergeCell ref="A31:F31"/>
    <mergeCell ref="A34:C34"/>
    <mergeCell ref="A36:C36"/>
    <mergeCell ref="A5:E5"/>
    <mergeCell ref="A8:C8"/>
    <mergeCell ref="A11:C11"/>
    <mergeCell ref="A14:C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workbookViewId="0" topLeftCell="A37">
      <selection activeCell="B47" sqref="B47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6.7109375" style="1" customWidth="1"/>
    <col min="4" max="4" width="11.140625" style="1" customWidth="1"/>
    <col min="5" max="5" width="12.140625" style="1" customWidth="1"/>
    <col min="6" max="16384" width="9.140625" style="1" customWidth="1"/>
  </cols>
  <sheetData>
    <row r="1" ht="15">
      <c r="B1" s="2" t="s">
        <v>159</v>
      </c>
    </row>
    <row r="2" ht="7.5" customHeight="1"/>
    <row r="3" spans="1:6" ht="15.75" customHeight="1">
      <c r="A3" s="3"/>
      <c r="B3" s="4" t="s">
        <v>171</v>
      </c>
      <c r="C3" s="5"/>
      <c r="D3" s="6">
        <v>52.3</v>
      </c>
      <c r="E3" s="7" t="s">
        <v>2</v>
      </c>
      <c r="F3" s="3"/>
    </row>
    <row r="4" spans="1:6" ht="5.25" customHeight="1">
      <c r="A4" s="3"/>
      <c r="B4" s="8"/>
      <c r="C4" s="3"/>
      <c r="D4" s="3"/>
      <c r="E4" s="3"/>
      <c r="F4" s="3"/>
    </row>
    <row r="5" spans="1:6" ht="29.25" customHeight="1">
      <c r="A5" s="117" t="s">
        <v>3</v>
      </c>
      <c r="B5" s="117"/>
      <c r="C5" s="117"/>
      <c r="D5" s="117"/>
      <c r="E5" s="117"/>
      <c r="F5" s="3"/>
    </row>
    <row r="6" spans="1:6" ht="6" customHeight="1">
      <c r="A6" s="4"/>
      <c r="B6" s="4"/>
      <c r="C6" s="4"/>
      <c r="D6" s="4"/>
      <c r="E6" s="4"/>
      <c r="F6" s="3"/>
    </row>
    <row r="7" spans="1:6" ht="85.5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 customHeight="1">
      <c r="A8" s="120" t="s">
        <v>163</v>
      </c>
      <c r="B8" s="123"/>
      <c r="C8" s="124"/>
      <c r="D8" s="13">
        <f>SUM(D9:D10)</f>
        <v>592.1134729252892</v>
      </c>
      <c r="E8" s="13">
        <v>0.9434567764902634</v>
      </c>
      <c r="F8" s="74"/>
      <c r="G8" s="21"/>
    </row>
    <row r="9" spans="1:7" ht="15.75" customHeight="1">
      <c r="A9" s="15">
        <v>1</v>
      </c>
      <c r="B9" s="9" t="s">
        <v>14</v>
      </c>
      <c r="C9" s="16" t="s">
        <v>15</v>
      </c>
      <c r="D9" s="17">
        <f>E9*$D$3*12</f>
        <v>541.7323631521401</v>
      </c>
      <c r="E9" s="97">
        <v>0.8631809482985026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50.381109773149056</v>
      </c>
      <c r="E10" s="97">
        <v>0.08027582819176077</v>
      </c>
      <c r="F10" s="74"/>
      <c r="G10" s="21"/>
    </row>
    <row r="11" spans="1:7" ht="30" customHeight="1">
      <c r="A11" s="120" t="s">
        <v>60</v>
      </c>
      <c r="B11" s="123"/>
      <c r="C11" s="124"/>
      <c r="D11" s="24">
        <f>SUM(D12:D13)</f>
        <v>42.343660835247334</v>
      </c>
      <c r="E11" s="24">
        <v>0.06746918552461334</v>
      </c>
      <c r="F11" s="74"/>
      <c r="G11" s="21"/>
    </row>
    <row r="12" spans="1:7" ht="15">
      <c r="A12" s="15">
        <v>3</v>
      </c>
      <c r="B12" s="19" t="s">
        <v>172</v>
      </c>
      <c r="C12" s="19" t="s">
        <v>12</v>
      </c>
      <c r="D12" s="17">
        <f>E12*12*$D$3</f>
        <v>27.911633875125</v>
      </c>
      <c r="E12" s="98">
        <v>0.04447360400752868</v>
      </c>
      <c r="F12" s="74"/>
      <c r="G12" s="21"/>
    </row>
    <row r="13" spans="1:6" ht="76.5" customHeight="1">
      <c r="A13" s="15">
        <v>4</v>
      </c>
      <c r="B13" s="19" t="s">
        <v>21</v>
      </c>
      <c r="C13" s="19" t="s">
        <v>12</v>
      </c>
      <c r="D13" s="17">
        <f>E13*12*$D$3</f>
        <v>14.432026960122336</v>
      </c>
      <c r="E13" s="99">
        <v>0.022995581517084668</v>
      </c>
      <c r="F13" s="74"/>
    </row>
    <row r="14" spans="1:9" ht="15">
      <c r="A14" s="118" t="s">
        <v>61</v>
      </c>
      <c r="B14" s="119"/>
      <c r="C14" s="119"/>
      <c r="D14" s="25">
        <f>SUM(D15:D16)</f>
        <v>232.82888656446232</v>
      </c>
      <c r="E14" s="25">
        <v>0.3709829295163518</v>
      </c>
      <c r="F14" s="74"/>
      <c r="G14" s="100"/>
      <c r="H14" s="100"/>
      <c r="I14" s="27"/>
    </row>
    <row r="15" spans="1:9" ht="81.75" customHeight="1">
      <c r="A15" s="15">
        <v>5</v>
      </c>
      <c r="B15" s="19" t="s">
        <v>23</v>
      </c>
      <c r="C15" s="19" t="s">
        <v>12</v>
      </c>
      <c r="D15" s="17">
        <f>E15*12*$D$3</f>
        <v>54.91763648330792</v>
      </c>
      <c r="E15" s="18">
        <v>0.08750420089755884</v>
      </c>
      <c r="F15" s="74"/>
      <c r="G15" s="100"/>
      <c r="H15" s="100"/>
      <c r="I15" s="101"/>
    </row>
    <row r="16" spans="1:9" ht="90">
      <c r="A16" s="15">
        <v>6</v>
      </c>
      <c r="B16" s="19" t="s">
        <v>24</v>
      </c>
      <c r="C16" s="19" t="s">
        <v>25</v>
      </c>
      <c r="D16" s="17">
        <f>E16*12*$D$3</f>
        <v>177.9112500811544</v>
      </c>
      <c r="E16" s="28">
        <v>0.2834787286187929</v>
      </c>
      <c r="F16" s="74"/>
      <c r="G16" s="100"/>
      <c r="H16" s="100"/>
      <c r="I16" s="27"/>
    </row>
    <row r="17" spans="1:6" ht="15">
      <c r="A17" s="118" t="s">
        <v>63</v>
      </c>
      <c r="B17" s="118"/>
      <c r="C17" s="118"/>
      <c r="D17" s="30">
        <f>SUM(D18)</f>
        <v>92.90423077044571</v>
      </c>
      <c r="E17" s="24">
        <v>0.14800066043729368</v>
      </c>
      <c r="F17" s="74"/>
    </row>
    <row r="18" spans="1:9" ht="15">
      <c r="A18" s="15">
        <v>7</v>
      </c>
      <c r="B18" s="19" t="s">
        <v>27</v>
      </c>
      <c r="C18" s="19" t="s">
        <v>28</v>
      </c>
      <c r="D18" s="17">
        <f>E18*12*$D$3</f>
        <v>92.90423077044571</v>
      </c>
      <c r="E18" s="28">
        <v>0.148030960437294</v>
      </c>
      <c r="F18" s="74"/>
      <c r="G18" s="100"/>
      <c r="H18" s="100"/>
      <c r="I18" s="27"/>
    </row>
    <row r="19" spans="1:6" ht="15">
      <c r="A19" s="10"/>
      <c r="B19" s="31" t="s">
        <v>31</v>
      </c>
      <c r="C19" s="31"/>
      <c r="D19" s="32">
        <f>D8+D11+D14+D17</f>
        <v>960.1902510954445</v>
      </c>
      <c r="E19" s="13">
        <v>1.529909551968522</v>
      </c>
      <c r="F19" s="74"/>
    </row>
    <row r="20" spans="1:6" ht="6" customHeight="1">
      <c r="A20" s="33"/>
      <c r="B20" s="34"/>
      <c r="C20" s="35"/>
      <c r="D20" s="36"/>
      <c r="E20" s="37"/>
      <c r="F20" s="3"/>
    </row>
    <row r="21" spans="1:6" ht="5.25" customHeight="1">
      <c r="A21" s="53"/>
      <c r="B21" s="53"/>
      <c r="C21" s="53"/>
      <c r="D21" s="53"/>
      <c r="E21" s="53"/>
      <c r="F21" s="54"/>
    </row>
    <row r="22" spans="1:6" ht="105">
      <c r="A22" s="12" t="s">
        <v>32</v>
      </c>
      <c r="B22" s="12" t="s">
        <v>33</v>
      </c>
      <c r="C22" s="12" t="s">
        <v>34</v>
      </c>
      <c r="D22" s="12" t="s">
        <v>35</v>
      </c>
      <c r="E22" s="12" t="s">
        <v>36</v>
      </c>
      <c r="F22" s="12" t="s">
        <v>37</v>
      </c>
    </row>
    <row r="23" spans="1:6" ht="15">
      <c r="A23" s="12">
        <v>1</v>
      </c>
      <c r="B23" s="40" t="s">
        <v>40</v>
      </c>
      <c r="C23" s="12" t="s">
        <v>127</v>
      </c>
      <c r="D23" s="12">
        <f>E23*12*D3</f>
        <v>829.9499999999999</v>
      </c>
      <c r="E23" s="38">
        <v>1.3224187380497132</v>
      </c>
      <c r="F23" s="12">
        <v>2</v>
      </c>
    </row>
    <row r="24" spans="1:6" ht="15">
      <c r="A24" s="12"/>
      <c r="B24" s="41" t="s">
        <v>41</v>
      </c>
      <c r="C24" s="11"/>
      <c r="D24" s="75">
        <f>SUM(D23:D23)</f>
        <v>829.9499999999999</v>
      </c>
      <c r="E24" s="43">
        <f>SUM(E23:E23)</f>
        <v>1.3224187380497132</v>
      </c>
      <c r="F24" s="44"/>
    </row>
    <row r="25" spans="1:6" ht="9" customHeight="1">
      <c r="A25" s="33"/>
      <c r="B25" s="34"/>
      <c r="C25" s="45"/>
      <c r="D25" s="45"/>
      <c r="E25" s="45"/>
      <c r="F25" s="45"/>
    </row>
    <row r="26" spans="1:6" ht="29.25">
      <c r="A26" s="33"/>
      <c r="B26" s="34" t="s">
        <v>42</v>
      </c>
      <c r="C26" s="46">
        <f>D19+D24</f>
        <v>1790.1402510954445</v>
      </c>
      <c r="D26" s="46"/>
      <c r="E26" s="46"/>
      <c r="F26" s="45"/>
    </row>
    <row r="27" spans="1:6" ht="15">
      <c r="A27" s="33"/>
      <c r="B27" s="34" t="s">
        <v>43</v>
      </c>
      <c r="C27" s="47">
        <f>E19+E24</f>
        <v>2.852328290018235</v>
      </c>
      <c r="D27" s="45"/>
      <c r="E27" s="45"/>
      <c r="F27" s="45"/>
    </row>
    <row r="28" spans="1:6" ht="3" customHeight="1">
      <c r="A28" s="33"/>
      <c r="B28" s="34"/>
      <c r="C28" s="47"/>
      <c r="D28" s="45"/>
      <c r="E28" s="45"/>
      <c r="F28" s="45"/>
    </row>
    <row r="29" spans="1:6" ht="33" customHeight="1">
      <c r="A29" s="117" t="s">
        <v>44</v>
      </c>
      <c r="B29" s="117"/>
      <c r="C29" s="117"/>
      <c r="D29" s="117"/>
      <c r="E29" s="117"/>
      <c r="F29" s="117"/>
    </row>
    <row r="30" spans="1:6" ht="5.25" customHeight="1">
      <c r="A30" s="4"/>
      <c r="B30" s="4"/>
      <c r="C30" s="4"/>
      <c r="D30" s="3"/>
      <c r="E30" s="3"/>
      <c r="F30" s="3"/>
    </row>
    <row r="31" spans="1:6" ht="85.5">
      <c r="A31" s="9"/>
      <c r="B31" s="10" t="s">
        <v>4</v>
      </c>
      <c r="C31" s="10" t="s">
        <v>5</v>
      </c>
      <c r="D31" s="10" t="s">
        <v>6</v>
      </c>
      <c r="E31" s="10" t="s">
        <v>7</v>
      </c>
      <c r="F31" s="3"/>
    </row>
    <row r="32" spans="1:5" ht="15">
      <c r="A32" s="125" t="s">
        <v>45</v>
      </c>
      <c r="B32" s="125"/>
      <c r="C32" s="125"/>
      <c r="D32" s="13">
        <f>D33</f>
        <v>6.903600000000001</v>
      </c>
      <c r="E32" s="13">
        <v>0.011000000000000001</v>
      </c>
    </row>
    <row r="33" spans="1:5" ht="30">
      <c r="A33" s="15">
        <v>1</v>
      </c>
      <c r="B33" s="48" t="s">
        <v>47</v>
      </c>
      <c r="C33" s="48" t="s">
        <v>48</v>
      </c>
      <c r="D33" s="17">
        <f>E33*$D$3*12</f>
        <v>6.903600000000001</v>
      </c>
      <c r="E33" s="49">
        <v>0.011000000000000001</v>
      </c>
    </row>
    <row r="34" spans="1:5" ht="30" customHeight="1">
      <c r="A34" s="125" t="s">
        <v>49</v>
      </c>
      <c r="B34" s="125"/>
      <c r="C34" s="125"/>
      <c r="D34" s="13">
        <f>D35</f>
        <v>41.4216</v>
      </c>
      <c r="E34" s="13">
        <v>0.066</v>
      </c>
    </row>
    <row r="35" spans="1:5" ht="15">
      <c r="A35" s="15">
        <v>2</v>
      </c>
      <c r="B35" s="50" t="s">
        <v>51</v>
      </c>
      <c r="C35" s="9" t="s">
        <v>48</v>
      </c>
      <c r="D35" s="17">
        <f>E35*$D$3*12</f>
        <v>41.4216</v>
      </c>
      <c r="E35" s="51">
        <v>0.066</v>
      </c>
    </row>
    <row r="36" spans="1:5" ht="15">
      <c r="A36" s="10"/>
      <c r="B36" s="31" t="s">
        <v>31</v>
      </c>
      <c r="C36" s="31"/>
      <c r="D36" s="52">
        <f>D32+D34</f>
        <v>48.325199999999995</v>
      </c>
      <c r="E36" s="13">
        <v>0.077</v>
      </c>
    </row>
    <row r="37" spans="1:6" ht="15">
      <c r="A37" s="33"/>
      <c r="B37" s="34"/>
      <c r="C37" s="47"/>
      <c r="D37" s="45"/>
      <c r="E37" s="45"/>
      <c r="F37" s="45"/>
    </row>
    <row r="38" spans="1:6" ht="15">
      <c r="A38" s="53"/>
      <c r="B38" s="53"/>
      <c r="C38" s="53"/>
      <c r="D38" s="53"/>
      <c r="E38" s="53"/>
      <c r="F38" s="54"/>
    </row>
    <row r="39" spans="1:6" ht="105">
      <c r="A39" s="12" t="s">
        <v>32</v>
      </c>
      <c r="B39" s="12" t="s">
        <v>33</v>
      </c>
      <c r="C39" s="12" t="s">
        <v>34</v>
      </c>
      <c r="D39" s="12" t="s">
        <v>35</v>
      </c>
      <c r="E39" s="12" t="s">
        <v>52</v>
      </c>
      <c r="F39" s="12" t="s">
        <v>37</v>
      </c>
    </row>
    <row r="40" spans="1:6" ht="15">
      <c r="A40" s="12">
        <v>1</v>
      </c>
      <c r="B40" s="9" t="s">
        <v>40</v>
      </c>
      <c r="C40" s="12" t="s">
        <v>131</v>
      </c>
      <c r="D40" s="55">
        <f>E40*12*$D$3</f>
        <v>553.3</v>
      </c>
      <c r="E40" s="56">
        <v>0.8816124920331422</v>
      </c>
      <c r="F40" s="39">
        <v>2</v>
      </c>
    </row>
    <row r="41" spans="1:6" ht="15">
      <c r="A41" s="12">
        <v>2</v>
      </c>
      <c r="B41" s="9" t="s">
        <v>38</v>
      </c>
      <c r="C41" s="12" t="s">
        <v>65</v>
      </c>
      <c r="D41" s="55">
        <f>E41*12*$D$3</f>
        <v>1144.0000000000002</v>
      </c>
      <c r="E41" s="56">
        <v>1.8228170809432762</v>
      </c>
      <c r="F41" s="39">
        <v>2</v>
      </c>
    </row>
    <row r="42" spans="1:6" ht="15">
      <c r="A42" s="57"/>
      <c r="B42" s="57" t="s">
        <v>41</v>
      </c>
      <c r="C42" s="57"/>
      <c r="D42" s="61">
        <f>E42*12*$D$3</f>
        <v>1697.3</v>
      </c>
      <c r="E42" s="59">
        <v>2.7044295729764185</v>
      </c>
      <c r="F42" s="57"/>
    </row>
    <row r="46" spans="2:3" ht="43.5">
      <c r="B46" s="34" t="s">
        <v>160</v>
      </c>
      <c r="C46" s="60">
        <f>C26</f>
        <v>1790.1402510954445</v>
      </c>
    </row>
  </sheetData>
  <mergeCells count="8">
    <mergeCell ref="A17:C17"/>
    <mergeCell ref="A29:F29"/>
    <mergeCell ref="A32:C32"/>
    <mergeCell ref="A34:C34"/>
    <mergeCell ref="A5:E5"/>
    <mergeCell ref="A8:C8"/>
    <mergeCell ref="A11:C11"/>
    <mergeCell ref="A14:C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28">
      <selection activeCell="B39" sqref="B39"/>
    </sheetView>
  </sheetViews>
  <sheetFormatPr defaultColWidth="9.140625" defaultRowHeight="12.75"/>
  <cols>
    <col min="1" max="1" width="3.140625" style="1" customWidth="1"/>
    <col min="2" max="2" width="41.8515625" style="1" customWidth="1"/>
    <col min="3" max="3" width="16.7109375" style="1" customWidth="1"/>
    <col min="4" max="4" width="11.00390625" style="1" customWidth="1"/>
    <col min="5" max="5" width="12.140625" style="1" customWidth="1"/>
    <col min="6" max="16384" width="9.140625" style="1" customWidth="1"/>
  </cols>
  <sheetData>
    <row r="1" ht="15">
      <c r="B1" s="2" t="s">
        <v>161</v>
      </c>
    </row>
    <row r="2" ht="11.25" customHeight="1"/>
    <row r="3" spans="1:6" ht="18.75" customHeight="1">
      <c r="A3" s="3"/>
      <c r="B3" s="4" t="s">
        <v>175</v>
      </c>
      <c r="C3" s="5"/>
      <c r="D3" s="6">
        <v>19.5</v>
      </c>
      <c r="E3" s="7" t="s">
        <v>2</v>
      </c>
      <c r="F3" s="3"/>
    </row>
    <row r="4" spans="1:6" ht="12" customHeight="1">
      <c r="A4" s="3"/>
      <c r="B4" s="8"/>
      <c r="C4" s="3"/>
      <c r="D4" s="3"/>
      <c r="E4" s="3"/>
      <c r="F4" s="3"/>
    </row>
    <row r="5" spans="1:6" ht="33.75" customHeight="1">
      <c r="A5" s="117" t="s">
        <v>3</v>
      </c>
      <c r="B5" s="117"/>
      <c r="C5" s="117"/>
      <c r="D5" s="117"/>
      <c r="E5" s="117"/>
      <c r="F5" s="3"/>
    </row>
    <row r="6" spans="1:6" ht="14.25" customHeight="1">
      <c r="A6" s="4"/>
      <c r="B6" s="4"/>
      <c r="C6" s="4"/>
      <c r="D6" s="4"/>
      <c r="E6" s="4"/>
      <c r="F6" s="3"/>
    </row>
    <row r="7" spans="1:6" ht="85.5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 customHeight="1">
      <c r="A8" s="120" t="s">
        <v>163</v>
      </c>
      <c r="B8" s="123"/>
      <c r="C8" s="124"/>
      <c r="D8" s="13">
        <f>SUM(D9:D10)</f>
        <v>148.02836823132233</v>
      </c>
      <c r="E8" s="13">
        <v>0.6325998642364202</v>
      </c>
      <c r="F8" s="74"/>
      <c r="G8" s="21"/>
    </row>
    <row r="9" spans="1:7" ht="15.75" customHeight="1">
      <c r="A9" s="15">
        <v>1</v>
      </c>
      <c r="B9" s="9" t="s">
        <v>14</v>
      </c>
      <c r="C9" s="16" t="s">
        <v>15</v>
      </c>
      <c r="D9" s="17">
        <f>E9*$D$3*12</f>
        <v>135.43309078803506</v>
      </c>
      <c r="E9" s="103">
        <v>0.5787738922565601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12.595277443287262</v>
      </c>
      <c r="E10" s="103">
        <v>0.05382597197986009</v>
      </c>
      <c r="F10" s="74"/>
      <c r="G10" s="21"/>
    </row>
    <row r="11" spans="1:7" ht="30" customHeight="1">
      <c r="A11" s="120" t="s">
        <v>60</v>
      </c>
      <c r="B11" s="123"/>
      <c r="C11" s="124"/>
      <c r="D11" s="24">
        <f>SUM(D12:D12)</f>
        <v>14.432026960122336</v>
      </c>
      <c r="E11" s="24">
        <v>0.06167532888941169</v>
      </c>
      <c r="F11" s="74"/>
      <c r="G11" s="21"/>
    </row>
    <row r="12" spans="1:6" ht="78" customHeight="1">
      <c r="A12" s="15">
        <v>3</v>
      </c>
      <c r="B12" s="19" t="s">
        <v>21</v>
      </c>
      <c r="C12" s="19" t="s">
        <v>12</v>
      </c>
      <c r="D12" s="17">
        <f>E12*12*$D$3</f>
        <v>14.432026960122336</v>
      </c>
      <c r="E12" s="104">
        <v>0.06167532888941169</v>
      </c>
      <c r="F12" s="74"/>
    </row>
    <row r="13" spans="1:9" ht="15">
      <c r="A13" s="118" t="s">
        <v>61</v>
      </c>
      <c r="B13" s="119"/>
      <c r="C13" s="119"/>
      <c r="D13" s="25">
        <f>SUM(D14:D15)</f>
        <v>115.02685407460635</v>
      </c>
      <c r="E13" s="25">
        <v>0.4915677524555827</v>
      </c>
      <c r="F13" s="74"/>
      <c r="G13" s="100"/>
      <c r="H13" s="100"/>
      <c r="I13" s="27"/>
    </row>
    <row r="14" spans="1:9" ht="60">
      <c r="A14" s="15">
        <v>4</v>
      </c>
      <c r="B14" s="19" t="s">
        <v>75</v>
      </c>
      <c r="C14" s="19" t="s">
        <v>12</v>
      </c>
      <c r="D14" s="17">
        <f>E14*12*$D$3</f>
        <v>47.51348411275928</v>
      </c>
      <c r="E14" s="103">
        <v>0.20304907740495418</v>
      </c>
      <c r="F14" s="74"/>
      <c r="G14" s="100"/>
      <c r="H14" s="100"/>
      <c r="I14" s="101"/>
    </row>
    <row r="15" spans="1:9" ht="60">
      <c r="A15" s="15">
        <v>5</v>
      </c>
      <c r="B15" s="19" t="s">
        <v>24</v>
      </c>
      <c r="C15" s="19" t="s">
        <v>85</v>
      </c>
      <c r="D15" s="17">
        <f>E15*12*$D$3</f>
        <v>67.51336996184708</v>
      </c>
      <c r="E15" s="28">
        <v>0.28851867505062856</v>
      </c>
      <c r="F15" s="74"/>
      <c r="G15" s="105"/>
      <c r="H15" s="100"/>
      <c r="I15" s="27"/>
    </row>
    <row r="16" spans="1:6" ht="15">
      <c r="A16" s="118" t="s">
        <v>63</v>
      </c>
      <c r="B16" s="118"/>
      <c r="C16" s="118"/>
      <c r="D16" s="30">
        <f>SUM(D17)</f>
        <v>84.19101907345248</v>
      </c>
      <c r="E16" s="24">
        <v>0.3597506798010791</v>
      </c>
      <c r="F16" s="74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84.19101907345248</v>
      </c>
      <c r="E17" s="28">
        <v>0.359790679801079</v>
      </c>
      <c r="F17" s="74"/>
      <c r="G17" s="105"/>
      <c r="H17" s="105"/>
      <c r="I17" s="27"/>
    </row>
    <row r="18" spans="1:6" ht="15">
      <c r="A18" s="10"/>
      <c r="B18" s="31" t="s">
        <v>31</v>
      </c>
      <c r="C18" s="31"/>
      <c r="D18" s="32">
        <f>D8+D11+D13+D16</f>
        <v>361.67826833950346</v>
      </c>
      <c r="E18" s="13">
        <v>1.5455936253824938</v>
      </c>
      <c r="F18" s="74"/>
    </row>
    <row r="19" spans="1:6" ht="15">
      <c r="A19" s="33"/>
      <c r="B19" s="34"/>
      <c r="C19" s="35"/>
      <c r="D19" s="36"/>
      <c r="E19" s="37"/>
      <c r="F19" s="3"/>
    </row>
    <row r="20" spans="1:6" ht="105">
      <c r="A20" s="12" t="s">
        <v>32</v>
      </c>
      <c r="B20" s="12" t="s">
        <v>33</v>
      </c>
      <c r="C20" s="12" t="s">
        <v>34</v>
      </c>
      <c r="D20" s="12" t="s">
        <v>35</v>
      </c>
      <c r="E20" s="12" t="s">
        <v>36</v>
      </c>
      <c r="F20" s="12" t="s">
        <v>37</v>
      </c>
    </row>
    <row r="21" spans="1:6" ht="15">
      <c r="A21" s="12">
        <v>1</v>
      </c>
      <c r="B21" s="40" t="s">
        <v>40</v>
      </c>
      <c r="C21" s="12" t="s">
        <v>139</v>
      </c>
      <c r="D21" s="12">
        <f>E21*12*D3</f>
        <v>276.65000000000003</v>
      </c>
      <c r="E21" s="38">
        <v>1.1822649572649573</v>
      </c>
      <c r="F21" s="12">
        <v>2</v>
      </c>
    </row>
    <row r="22" spans="1:6" ht="15">
      <c r="A22" s="12"/>
      <c r="B22" s="41" t="s">
        <v>41</v>
      </c>
      <c r="C22" s="11"/>
      <c r="D22" s="75">
        <f>SUM(D21:D21)</f>
        <v>276.65000000000003</v>
      </c>
      <c r="E22" s="43">
        <f>SUM(E21:E21)</f>
        <v>1.1822649572649573</v>
      </c>
      <c r="F22" s="44"/>
    </row>
    <row r="23" spans="1:6" ht="15">
      <c r="A23" s="33"/>
      <c r="B23" s="34"/>
      <c r="C23" s="45"/>
      <c r="D23" s="45"/>
      <c r="E23" s="45"/>
      <c r="F23" s="45"/>
    </row>
    <row r="24" spans="1:6" ht="29.25">
      <c r="A24" s="33"/>
      <c r="B24" s="34" t="s">
        <v>42</v>
      </c>
      <c r="C24" s="46">
        <f>D18+D22</f>
        <v>638.3282683395034</v>
      </c>
      <c r="D24" s="46"/>
      <c r="E24" s="46"/>
      <c r="F24" s="45"/>
    </row>
    <row r="25" spans="1:6" ht="15">
      <c r="A25" s="33"/>
      <c r="B25" s="34" t="s">
        <v>43</v>
      </c>
      <c r="C25" s="47">
        <f>E18+E22</f>
        <v>2.727858582647451</v>
      </c>
      <c r="D25" s="45"/>
      <c r="E25" s="45"/>
      <c r="F25" s="45"/>
    </row>
    <row r="26" spans="1:6" ht="15">
      <c r="A26" s="33"/>
      <c r="B26" s="34"/>
      <c r="C26" s="47"/>
      <c r="D26" s="45"/>
      <c r="E26" s="45"/>
      <c r="F26" s="45"/>
    </row>
    <row r="27" spans="1:6" ht="33" customHeight="1">
      <c r="A27" s="117" t="s">
        <v>44</v>
      </c>
      <c r="B27" s="117"/>
      <c r="C27" s="117"/>
      <c r="D27" s="117"/>
      <c r="E27" s="117"/>
      <c r="F27" s="117"/>
    </row>
    <row r="28" spans="1:6" ht="5.25" customHeight="1">
      <c r="A28" s="4"/>
      <c r="B28" s="4"/>
      <c r="C28" s="4"/>
      <c r="D28" s="3"/>
      <c r="E28" s="3"/>
      <c r="F28" s="3"/>
    </row>
    <row r="29" spans="1:6" ht="85.5">
      <c r="A29" s="9"/>
      <c r="B29" s="10" t="s">
        <v>4</v>
      </c>
      <c r="C29" s="10" t="s">
        <v>5</v>
      </c>
      <c r="D29" s="10" t="s">
        <v>6</v>
      </c>
      <c r="E29" s="10" t="s">
        <v>7</v>
      </c>
      <c r="F29" s="3"/>
    </row>
    <row r="30" spans="1:5" ht="15">
      <c r="A30" s="125" t="s">
        <v>45</v>
      </c>
      <c r="B30" s="125"/>
      <c r="C30" s="125"/>
      <c r="D30" s="13">
        <f>D31</f>
        <v>2.5740000000000003</v>
      </c>
      <c r="E30" s="13">
        <v>0.011000000000000001</v>
      </c>
    </row>
    <row r="31" spans="1:5" ht="30">
      <c r="A31" s="15">
        <v>1</v>
      </c>
      <c r="B31" s="48" t="s">
        <v>47</v>
      </c>
      <c r="C31" s="48" t="s">
        <v>48</v>
      </c>
      <c r="D31" s="17">
        <f>E31*$D$3*12</f>
        <v>2.5740000000000003</v>
      </c>
      <c r="E31" s="49">
        <v>0.011000000000000001</v>
      </c>
    </row>
    <row r="32" spans="1:5" ht="30" customHeight="1">
      <c r="A32" s="125" t="s">
        <v>49</v>
      </c>
      <c r="B32" s="125"/>
      <c r="C32" s="125"/>
      <c r="D32" s="13">
        <f>D33</f>
        <v>15.444000000000003</v>
      </c>
      <c r="E32" s="13">
        <v>0.066</v>
      </c>
    </row>
    <row r="33" spans="1:5" ht="15">
      <c r="A33" s="15">
        <v>2</v>
      </c>
      <c r="B33" s="50" t="s">
        <v>51</v>
      </c>
      <c r="C33" s="9" t="s">
        <v>48</v>
      </c>
      <c r="D33" s="17">
        <f>E33*$D$3*12</f>
        <v>15.444000000000003</v>
      </c>
      <c r="E33" s="51">
        <v>0.066</v>
      </c>
    </row>
    <row r="34" spans="1:5" ht="15">
      <c r="A34" s="10"/>
      <c r="B34" s="31" t="s">
        <v>31</v>
      </c>
      <c r="C34" s="31"/>
      <c r="D34" s="52">
        <f>D30+D32</f>
        <v>18.018000000000004</v>
      </c>
      <c r="E34" s="13">
        <v>0.077</v>
      </c>
    </row>
    <row r="35" spans="1:6" ht="15">
      <c r="A35" s="33"/>
      <c r="B35" s="34"/>
      <c r="C35" s="47"/>
      <c r="D35" s="45"/>
      <c r="E35" s="45"/>
      <c r="F35" s="45"/>
    </row>
    <row r="36" spans="1:6" ht="15">
      <c r="A36" s="34"/>
      <c r="B36" s="34"/>
      <c r="C36" s="34"/>
      <c r="D36" s="34"/>
      <c r="E36" s="34"/>
      <c r="F36" s="33"/>
    </row>
    <row r="37" spans="1:6" ht="15">
      <c r="A37" s="29"/>
      <c r="B37" s="29"/>
      <c r="C37" s="29"/>
      <c r="D37" s="29"/>
      <c r="E37" s="29"/>
      <c r="F37" s="29"/>
    </row>
    <row r="38" spans="2:3" ht="43.5">
      <c r="B38" s="34" t="s">
        <v>169</v>
      </c>
      <c r="C38" s="60">
        <f>C24</f>
        <v>638.3282683395034</v>
      </c>
    </row>
  </sheetData>
  <mergeCells count="8">
    <mergeCell ref="A16:C16"/>
    <mergeCell ref="A27:F27"/>
    <mergeCell ref="A30:C30"/>
    <mergeCell ref="A32:C32"/>
    <mergeCell ref="A5:E5"/>
    <mergeCell ref="A8:C8"/>
    <mergeCell ref="A11:C11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2.57421875" style="1" customWidth="1"/>
    <col min="2" max="2" width="41.57421875" style="1" customWidth="1"/>
    <col min="3" max="3" width="17.00390625" style="1" customWidth="1"/>
    <col min="4" max="4" width="11.140625" style="1" customWidth="1"/>
    <col min="5" max="5" width="12.140625" style="1" customWidth="1"/>
    <col min="6" max="16384" width="9.140625" style="1" customWidth="1"/>
  </cols>
  <sheetData>
    <row r="1" ht="15">
      <c r="B1" s="2" t="s">
        <v>67</v>
      </c>
    </row>
    <row r="2" spans="1:6" ht="7.5" customHeight="1">
      <c r="A2" s="117"/>
      <c r="B2" s="117"/>
      <c r="C2" s="117"/>
      <c r="D2" s="117"/>
      <c r="E2" s="117"/>
      <c r="F2" s="3"/>
    </row>
    <row r="3" spans="1:6" ht="27.75" customHeight="1">
      <c r="A3" s="3"/>
      <c r="B3" s="4" t="s">
        <v>68</v>
      </c>
      <c r="C3" s="5"/>
      <c r="D3" s="6">
        <v>17.5</v>
      </c>
      <c r="E3" s="7" t="s">
        <v>2</v>
      </c>
      <c r="F3" s="3"/>
    </row>
    <row r="4" spans="1:6" ht="7.5" customHeight="1">
      <c r="A4" s="3"/>
      <c r="B4" s="8"/>
      <c r="C4" s="3"/>
      <c r="D4" s="3"/>
      <c r="E4" s="3"/>
      <c r="F4" s="3"/>
    </row>
    <row r="5" spans="1:6" ht="45.75" customHeight="1">
      <c r="A5" s="117" t="s">
        <v>3</v>
      </c>
      <c r="B5" s="117"/>
      <c r="C5" s="117"/>
      <c r="D5" s="117"/>
      <c r="E5" s="117"/>
      <c r="F5" s="3"/>
    </row>
    <row r="6" spans="1:6" ht="9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148.02836823132233</v>
      </c>
      <c r="E8" s="13">
        <v>0.7048969915777253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135.43309078803506</v>
      </c>
      <c r="E9" s="64">
        <v>0.6449194799430241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12.595277443287262</v>
      </c>
      <c r="E10" s="64">
        <v>0.05997751163470124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14.432026960122334</v>
      </c>
      <c r="E11" s="24">
        <v>0.06872393790534445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14.432026960122334</v>
      </c>
      <c r="E12" s="64">
        <v>0.06872393790534445</v>
      </c>
      <c r="F12" s="74"/>
    </row>
    <row r="13" spans="1:9" ht="15">
      <c r="A13" s="118" t="s">
        <v>61</v>
      </c>
      <c r="B13" s="119"/>
      <c r="C13" s="119"/>
      <c r="D13" s="25">
        <f>SUM(D14:D15)</f>
        <v>354.465124278374</v>
      </c>
      <c r="E13" s="25">
        <v>1.6879291632303526</v>
      </c>
      <c r="F13" s="74"/>
      <c r="G13" s="65"/>
      <c r="H13" s="65"/>
      <c r="I13" s="27"/>
    </row>
    <row r="14" spans="1:9" ht="76.5" customHeight="1">
      <c r="A14" s="15">
        <v>4</v>
      </c>
      <c r="B14" s="19" t="s">
        <v>69</v>
      </c>
      <c r="C14" s="19" t="s">
        <v>12</v>
      </c>
      <c r="D14" s="17">
        <f>E14*12*$D$3</f>
        <v>96.63925127574727</v>
      </c>
      <c r="E14" s="76">
        <v>0.4601869108368918</v>
      </c>
      <c r="F14" s="74"/>
      <c r="G14" s="26"/>
      <c r="H14" s="26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257.82587300262674</v>
      </c>
      <c r="E15" s="23">
        <v>1.2277422523934607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86.53856258197017</v>
      </c>
      <c r="E16" s="24">
        <v>0.41218839324747686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86.53856258197017</v>
      </c>
      <c r="E17" s="28">
        <v>0.412088393247477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603.4640820517889</v>
      </c>
      <c r="E18" s="13">
        <v>2.8737384859608994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71</v>
      </c>
      <c r="D22" s="68">
        <f>E22*12*D3</f>
        <v>387.31000000000006</v>
      </c>
      <c r="E22" s="38">
        <v>1.8443333333333336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387.31000000000006</v>
      </c>
      <c r="E23" s="43">
        <f>SUM(E22:E22)</f>
        <v>1.8443333333333336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990.7740820517889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4.718071819294233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2.3100000000000005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2.3100000000000005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13.86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13.86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16.17</v>
      </c>
      <c r="E35" s="13">
        <v>0.077</v>
      </c>
    </row>
    <row r="38" spans="2:3" ht="43.5">
      <c r="B38" s="34" t="s">
        <v>72</v>
      </c>
      <c r="C38" s="60">
        <f>C25</f>
        <v>990.7740820517889</v>
      </c>
    </row>
    <row r="39" spans="4:5" ht="15">
      <c r="D39" s="73"/>
      <c r="E39" s="73"/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31">
      <selection activeCell="B40" sqref="B40"/>
    </sheetView>
  </sheetViews>
  <sheetFormatPr defaultColWidth="9.140625" defaultRowHeight="12.75"/>
  <cols>
    <col min="1" max="1" width="3.140625" style="1" customWidth="1"/>
    <col min="2" max="2" width="41.8515625" style="1" customWidth="1"/>
    <col min="3" max="3" width="16.7109375" style="1" customWidth="1"/>
    <col min="4" max="4" width="11.00390625" style="1" customWidth="1"/>
    <col min="5" max="5" width="12.140625" style="1" customWidth="1"/>
    <col min="6" max="16384" width="9.140625" style="1" customWidth="1"/>
  </cols>
  <sheetData>
    <row r="1" ht="15">
      <c r="B1" s="2" t="s">
        <v>170</v>
      </c>
    </row>
    <row r="2" ht="9.75" customHeight="1"/>
    <row r="3" spans="1:6" ht="18.75" customHeight="1">
      <c r="A3" s="3"/>
      <c r="B3" s="4" t="s">
        <v>178</v>
      </c>
      <c r="C3" s="5"/>
      <c r="D3" s="79">
        <v>25</v>
      </c>
      <c r="E3" s="7" t="s">
        <v>2</v>
      </c>
      <c r="F3" s="3"/>
    </row>
    <row r="4" spans="1:6" ht="9.75" customHeight="1">
      <c r="A4" s="3"/>
      <c r="B4" s="8"/>
      <c r="C4" s="3"/>
      <c r="D4" s="3"/>
      <c r="E4" s="3"/>
      <c r="F4" s="3"/>
    </row>
    <row r="5" spans="1:6" ht="30.75" customHeight="1">
      <c r="A5" s="117" t="s">
        <v>3</v>
      </c>
      <c r="B5" s="117"/>
      <c r="C5" s="117"/>
      <c r="D5" s="117"/>
      <c r="E5" s="117"/>
      <c r="F5" s="3"/>
    </row>
    <row r="6" spans="1:6" ht="14.25" customHeight="1">
      <c r="A6" s="4"/>
      <c r="B6" s="4"/>
      <c r="C6" s="4"/>
      <c r="D6" s="4"/>
      <c r="E6" s="4"/>
      <c r="F6" s="3"/>
    </row>
    <row r="7" spans="1:6" ht="85.5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 customHeight="1">
      <c r="A8" s="120" t="s">
        <v>163</v>
      </c>
      <c r="B8" s="123"/>
      <c r="C8" s="124"/>
      <c r="D8" s="13">
        <f>SUM(D9:D10)</f>
        <v>296.05673646264466</v>
      </c>
      <c r="E8" s="13">
        <v>0.9868557882088156</v>
      </c>
      <c r="F8" s="74"/>
      <c r="G8" s="21"/>
    </row>
    <row r="9" spans="1:7" ht="15.75" customHeight="1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106">
        <v>0.9028872719202338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106">
        <v>0.08396851628858175</v>
      </c>
      <c r="F10" s="74"/>
      <c r="G10" s="21"/>
    </row>
    <row r="11" spans="1:7" ht="30" customHeight="1">
      <c r="A11" s="120" t="s">
        <v>60</v>
      </c>
      <c r="B11" s="123"/>
      <c r="C11" s="124"/>
      <c r="D11" s="24">
        <f>SUM(D12:D12)</f>
        <v>14.432026960122336</v>
      </c>
      <c r="E11" s="24">
        <v>0.048106756533741114</v>
      </c>
      <c r="F11" s="74"/>
      <c r="G11" s="21"/>
    </row>
    <row r="12" spans="1:6" ht="76.5" customHeight="1">
      <c r="A12" s="15">
        <v>3</v>
      </c>
      <c r="B12" s="19" t="s">
        <v>21</v>
      </c>
      <c r="C12" s="19" t="s">
        <v>12</v>
      </c>
      <c r="D12" s="17">
        <f>E12*12*$D$3</f>
        <v>14.432026960122336</v>
      </c>
      <c r="E12" s="106">
        <v>0.048106756533741114</v>
      </c>
      <c r="F12" s="74"/>
    </row>
    <row r="13" spans="1:9" ht="15">
      <c r="A13" s="118" t="s">
        <v>61</v>
      </c>
      <c r="B13" s="119"/>
      <c r="C13" s="119"/>
      <c r="D13" s="25">
        <f>SUM(D14:D15)</f>
        <v>138.61600030008915</v>
      </c>
      <c r="E13" s="25">
        <v>0.46205333433363055</v>
      </c>
      <c r="F13" s="74"/>
      <c r="G13" s="100"/>
      <c r="H13" s="100"/>
      <c r="I13" s="27"/>
    </row>
    <row r="14" spans="1:9" ht="60">
      <c r="A14" s="15">
        <v>4</v>
      </c>
      <c r="B14" s="19" t="s">
        <v>75</v>
      </c>
      <c r="C14" s="19" t="s">
        <v>12</v>
      </c>
      <c r="D14" s="17">
        <f>E14*12*$D$3</f>
        <v>47.51348411275928</v>
      </c>
      <c r="E14" s="106">
        <v>0.15837828037586427</v>
      </c>
      <c r="F14" s="74"/>
      <c r="G14" s="100"/>
      <c r="H14" s="100"/>
      <c r="I14" s="101"/>
    </row>
    <row r="15" spans="1:9" ht="60">
      <c r="A15" s="15">
        <v>5</v>
      </c>
      <c r="B15" s="19" t="s">
        <v>24</v>
      </c>
      <c r="C15" s="19" t="s">
        <v>85</v>
      </c>
      <c r="D15" s="17">
        <f>E15*12*$D$3</f>
        <v>91.10251618732988</v>
      </c>
      <c r="E15" s="28">
        <v>0.3036750539577663</v>
      </c>
      <c r="F15" s="74"/>
      <c r="G15" s="105"/>
      <c r="H15" s="105"/>
      <c r="I15" s="27"/>
    </row>
    <row r="16" spans="1:6" ht="15">
      <c r="A16" s="118" t="s">
        <v>63</v>
      </c>
      <c r="B16" s="118"/>
      <c r="C16" s="118"/>
      <c r="D16" s="30">
        <f>SUM(D17)</f>
        <v>86.8153260827688</v>
      </c>
      <c r="E16" s="24">
        <v>0.28921442027589633</v>
      </c>
      <c r="F16" s="74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86.8153260827688</v>
      </c>
      <c r="E17" s="28">
        <v>0.289384420275896</v>
      </c>
      <c r="F17" s="74"/>
      <c r="G17" s="105"/>
      <c r="H17" s="105"/>
      <c r="I17" s="27"/>
    </row>
    <row r="18" spans="1:6" ht="15">
      <c r="A18" s="10"/>
      <c r="B18" s="31" t="s">
        <v>31</v>
      </c>
      <c r="C18" s="31"/>
      <c r="D18" s="32">
        <f>D8+D11+D13+D16</f>
        <v>535.920089805625</v>
      </c>
      <c r="E18" s="13">
        <v>1.7862302993520833</v>
      </c>
      <c r="F18" s="74"/>
    </row>
    <row r="19" spans="1:6" ht="15">
      <c r="A19" s="33"/>
      <c r="B19" s="34"/>
      <c r="C19" s="35"/>
      <c r="D19" s="36"/>
      <c r="E19" s="37"/>
      <c r="F19" s="3"/>
    </row>
    <row r="20" spans="1:6" ht="15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12" t="s">
        <v>120</v>
      </c>
      <c r="D22" s="12">
        <f>E22*12*D3</f>
        <v>387.31000000000006</v>
      </c>
      <c r="E22" s="38">
        <v>1.2910333333333335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387.31000000000006</v>
      </c>
      <c r="E23" s="43">
        <f>SUM(E22:E22)</f>
        <v>1.2910333333333335</v>
      </c>
      <c r="F23" s="44"/>
    </row>
    <row r="24" spans="1:6" ht="15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923.2300898056251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3.077263632685417</v>
      </c>
      <c r="D26" s="45"/>
      <c r="E26" s="45"/>
      <c r="F26" s="45"/>
    </row>
    <row r="27" spans="1:6" ht="15">
      <c r="A27" s="33"/>
      <c r="B27" s="34"/>
      <c r="C27" s="47"/>
      <c r="D27" s="45"/>
      <c r="E27" s="45"/>
      <c r="F27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3.3000000000000003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3.3000000000000003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19.8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19.8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23.1</v>
      </c>
      <c r="E35" s="13">
        <v>0.077</v>
      </c>
    </row>
    <row r="36" spans="1:6" ht="15">
      <c r="A36" s="33"/>
      <c r="B36" s="34"/>
      <c r="C36" s="47"/>
      <c r="D36" s="45"/>
      <c r="E36" s="45"/>
      <c r="F36" s="45"/>
    </row>
    <row r="37" spans="1:6" ht="15">
      <c r="A37" s="34"/>
      <c r="B37" s="34"/>
      <c r="C37" s="34"/>
      <c r="D37" s="34"/>
      <c r="E37" s="34"/>
      <c r="F37" s="33"/>
    </row>
    <row r="38" spans="1:6" ht="15">
      <c r="A38" s="29"/>
      <c r="B38" s="29"/>
      <c r="C38" s="29"/>
      <c r="D38" s="29"/>
      <c r="E38" s="29"/>
      <c r="F38" s="29"/>
    </row>
    <row r="39" spans="2:3" ht="43.5">
      <c r="B39" s="34" t="s">
        <v>173</v>
      </c>
      <c r="C39" s="60">
        <f>C25</f>
        <v>923.2300898056251</v>
      </c>
    </row>
  </sheetData>
  <mergeCells count="8">
    <mergeCell ref="A16:C16"/>
    <mergeCell ref="A28:F28"/>
    <mergeCell ref="A31:C31"/>
    <mergeCell ref="A33:C33"/>
    <mergeCell ref="A5:E5"/>
    <mergeCell ref="A8:C8"/>
    <mergeCell ref="A11:C11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37">
      <selection activeCell="B45" sqref="B45"/>
    </sheetView>
  </sheetViews>
  <sheetFormatPr defaultColWidth="9.140625" defaultRowHeight="12.75"/>
  <cols>
    <col min="1" max="1" width="3.140625" style="1" customWidth="1"/>
    <col min="2" max="2" width="41.8515625" style="1" customWidth="1"/>
    <col min="3" max="3" width="16.7109375" style="1" customWidth="1"/>
    <col min="4" max="4" width="11.00390625" style="1" customWidth="1"/>
    <col min="5" max="5" width="12.28125" style="1" customWidth="1"/>
    <col min="6" max="16384" width="9.140625" style="1" customWidth="1"/>
  </cols>
  <sheetData>
    <row r="1" ht="15">
      <c r="B1" s="2" t="s">
        <v>174</v>
      </c>
    </row>
    <row r="2" ht="12" customHeight="1"/>
    <row r="3" spans="1:6" ht="18.75" customHeight="1">
      <c r="A3" s="3"/>
      <c r="B3" s="4" t="s">
        <v>181</v>
      </c>
      <c r="C3" s="5"/>
      <c r="D3" s="6">
        <v>51.6</v>
      </c>
      <c r="E3" s="7" t="s">
        <v>2</v>
      </c>
      <c r="F3" s="3"/>
    </row>
    <row r="4" spans="1:6" ht="9.75" customHeight="1">
      <c r="A4" s="3"/>
      <c r="B4" s="8"/>
      <c r="C4" s="3"/>
      <c r="D4" s="3"/>
      <c r="E4" s="3"/>
      <c r="F4" s="3"/>
    </row>
    <row r="5" spans="1:6" ht="29.25" customHeight="1">
      <c r="A5" s="117" t="s">
        <v>3</v>
      </c>
      <c r="B5" s="117"/>
      <c r="C5" s="117"/>
      <c r="D5" s="117"/>
      <c r="E5" s="117"/>
      <c r="F5" s="3"/>
    </row>
    <row r="6" spans="1:6" ht="14.25" customHeight="1">
      <c r="A6" s="4"/>
      <c r="B6" s="4"/>
      <c r="C6" s="4"/>
      <c r="D6" s="4"/>
      <c r="E6" s="4"/>
      <c r="F6" s="3"/>
    </row>
    <row r="7" spans="1:6" ht="85.5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 customHeight="1">
      <c r="A8" s="120" t="s">
        <v>163</v>
      </c>
      <c r="B8" s="123"/>
      <c r="C8" s="124"/>
      <c r="D8" s="13">
        <f>SUM(D9:D10)</f>
        <v>296.05673646264466</v>
      </c>
      <c r="E8" s="13">
        <v>0.47812780436473623</v>
      </c>
      <c r="F8" s="74"/>
      <c r="G8" s="21"/>
    </row>
    <row r="9" spans="1:7" ht="15.75" customHeight="1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106">
        <v>0.4374453836822838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106">
        <v>0.0406824206824524</v>
      </c>
      <c r="F10" s="74"/>
      <c r="G10" s="21"/>
    </row>
    <row r="11" spans="1:7" ht="30" customHeight="1">
      <c r="A11" s="120" t="s">
        <v>60</v>
      </c>
      <c r="B11" s="123"/>
      <c r="C11" s="124"/>
      <c r="D11" s="24">
        <f>SUM(D12:D12)</f>
        <v>14.432026960122338</v>
      </c>
      <c r="E11" s="24">
        <v>0.023307537080300932</v>
      </c>
      <c r="F11" s="74"/>
      <c r="G11" s="21"/>
    </row>
    <row r="12" spans="1:6" ht="76.5" customHeight="1">
      <c r="A12" s="15">
        <v>3</v>
      </c>
      <c r="B12" s="19" t="s">
        <v>21</v>
      </c>
      <c r="C12" s="19" t="s">
        <v>12</v>
      </c>
      <c r="D12" s="17">
        <f>E12*12*$D$3</f>
        <v>14.432026960122338</v>
      </c>
      <c r="E12" s="106">
        <v>0.023307537080300932</v>
      </c>
      <c r="F12" s="74"/>
    </row>
    <row r="13" spans="1:9" ht="15">
      <c r="A13" s="118" t="s">
        <v>61</v>
      </c>
      <c r="B13" s="119"/>
      <c r="C13" s="119"/>
      <c r="D13" s="25">
        <f>SUM(D14:D15)</f>
        <v>216.67503656224824</v>
      </c>
      <c r="E13" s="25">
        <v>0.3499273846289539</v>
      </c>
      <c r="F13" s="74"/>
      <c r="G13" s="100"/>
      <c r="H13" s="100"/>
      <c r="I13" s="27"/>
    </row>
    <row r="14" spans="1:9" ht="60">
      <c r="A14" s="15">
        <v>4</v>
      </c>
      <c r="B14" s="19" t="s">
        <v>75</v>
      </c>
      <c r="C14" s="19" t="s">
        <v>12</v>
      </c>
      <c r="D14" s="17">
        <f>E14*12*$D$3</f>
        <v>47.513484112759286</v>
      </c>
      <c r="E14" s="106">
        <v>0.07673366297280246</v>
      </c>
      <c r="F14" s="74"/>
      <c r="G14" s="100"/>
      <c r="H14" s="100"/>
      <c r="I14" s="101"/>
    </row>
    <row r="15" spans="1:9" ht="60">
      <c r="A15" s="15">
        <v>5</v>
      </c>
      <c r="B15" s="19" t="s">
        <v>24</v>
      </c>
      <c r="C15" s="19" t="s">
        <v>85</v>
      </c>
      <c r="D15" s="17">
        <f>E15*12*$D$3</f>
        <v>169.16155244948897</v>
      </c>
      <c r="E15" s="28">
        <v>0.2731937216561514</v>
      </c>
      <c r="F15" s="74"/>
      <c r="G15" s="105"/>
      <c r="H15" s="105"/>
      <c r="I15" s="27"/>
    </row>
    <row r="16" spans="1:6" ht="15">
      <c r="A16" s="118" t="s">
        <v>63</v>
      </c>
      <c r="B16" s="118"/>
      <c r="C16" s="118"/>
      <c r="D16" s="30">
        <f>SUM(D17)</f>
        <v>87.74551371920741</v>
      </c>
      <c r="E16" s="24">
        <v>0.1417378709935519</v>
      </c>
      <c r="F16" s="74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87.74551371920741</v>
      </c>
      <c r="E17" s="28">
        <v>0.141707870993552</v>
      </c>
      <c r="F17" s="74"/>
      <c r="G17" s="105"/>
      <c r="H17" s="105"/>
      <c r="I17" s="27"/>
    </row>
    <row r="18" spans="1:6" ht="15">
      <c r="A18" s="10"/>
      <c r="B18" s="31" t="s">
        <v>31</v>
      </c>
      <c r="C18" s="31"/>
      <c r="D18" s="32">
        <f>D8+D11+D13+D16</f>
        <v>614.9093137042227</v>
      </c>
      <c r="E18" s="13">
        <v>0.9931005970675428</v>
      </c>
      <c r="F18" s="74"/>
    </row>
    <row r="19" spans="1:6" ht="15">
      <c r="A19" s="33"/>
      <c r="B19" s="34"/>
      <c r="C19" s="35"/>
      <c r="D19" s="36"/>
      <c r="E19" s="37"/>
      <c r="F19" s="3"/>
    </row>
    <row r="20" spans="1:6" ht="105">
      <c r="A20" s="12" t="s">
        <v>32</v>
      </c>
      <c r="B20" s="12" t="s">
        <v>33</v>
      </c>
      <c r="C20" s="12" t="s">
        <v>34</v>
      </c>
      <c r="D20" s="12" t="s">
        <v>35</v>
      </c>
      <c r="E20" s="12" t="s">
        <v>36</v>
      </c>
      <c r="F20" s="12" t="s">
        <v>37</v>
      </c>
    </row>
    <row r="21" spans="1:6" ht="15">
      <c r="A21" s="12">
        <v>1</v>
      </c>
      <c r="B21" s="40" t="s">
        <v>40</v>
      </c>
      <c r="C21" s="12" t="s">
        <v>131</v>
      </c>
      <c r="D21" s="81">
        <f>E21*12*D3</f>
        <v>553.3</v>
      </c>
      <c r="E21" s="38">
        <v>0.8935723514211886</v>
      </c>
      <c r="F21" s="12">
        <v>2</v>
      </c>
    </row>
    <row r="22" spans="1:6" ht="15">
      <c r="A22" s="12"/>
      <c r="B22" s="41" t="s">
        <v>41</v>
      </c>
      <c r="C22" s="11"/>
      <c r="D22" s="75">
        <f>SUM(D21:D21)</f>
        <v>553.3</v>
      </c>
      <c r="E22" s="43">
        <f>SUM(E21:E21)</f>
        <v>0.8935723514211886</v>
      </c>
      <c r="F22" s="44"/>
    </row>
    <row r="23" spans="1:6" ht="15">
      <c r="A23" s="33"/>
      <c r="B23" s="34"/>
      <c r="C23" s="45"/>
      <c r="D23" s="45"/>
      <c r="E23" s="45"/>
      <c r="F23" s="45"/>
    </row>
    <row r="24" spans="1:6" ht="29.25">
      <c r="A24" s="33"/>
      <c r="B24" s="34" t="s">
        <v>42</v>
      </c>
      <c r="C24" s="46">
        <f>D18+D22</f>
        <v>1168.2093137042225</v>
      </c>
      <c r="D24" s="46"/>
      <c r="E24" s="46"/>
      <c r="F24" s="45"/>
    </row>
    <row r="25" spans="1:6" ht="15">
      <c r="A25" s="33"/>
      <c r="B25" s="34" t="s">
        <v>43</v>
      </c>
      <c r="C25" s="47">
        <f>E18+E22</f>
        <v>1.8866729484887315</v>
      </c>
      <c r="D25" s="45"/>
      <c r="E25" s="45"/>
      <c r="F25" s="45"/>
    </row>
    <row r="26" spans="1:6" ht="15">
      <c r="A26" s="33"/>
      <c r="B26" s="34"/>
      <c r="C26" s="47"/>
      <c r="D26" s="45"/>
      <c r="E26" s="45"/>
      <c r="F26" s="45"/>
    </row>
    <row r="27" spans="1:6" ht="33" customHeight="1">
      <c r="A27" s="117" t="s">
        <v>44</v>
      </c>
      <c r="B27" s="117"/>
      <c r="C27" s="117"/>
      <c r="D27" s="117"/>
      <c r="E27" s="117"/>
      <c r="F27" s="117"/>
    </row>
    <row r="28" spans="1:6" ht="5.25" customHeight="1">
      <c r="A28" s="4"/>
      <c r="B28" s="4"/>
      <c r="C28" s="4"/>
      <c r="D28" s="3"/>
      <c r="E28" s="3"/>
      <c r="F28" s="3"/>
    </row>
    <row r="29" spans="1:6" ht="85.5">
      <c r="A29" s="9"/>
      <c r="B29" s="10" t="s">
        <v>4</v>
      </c>
      <c r="C29" s="10" t="s">
        <v>5</v>
      </c>
      <c r="D29" s="10" t="s">
        <v>6</v>
      </c>
      <c r="E29" s="10" t="s">
        <v>7</v>
      </c>
      <c r="F29" s="3"/>
    </row>
    <row r="30" spans="1:5" ht="15">
      <c r="A30" s="125" t="s">
        <v>45</v>
      </c>
      <c r="B30" s="125"/>
      <c r="C30" s="125"/>
      <c r="D30" s="13">
        <f>D31</f>
        <v>6.811200000000001</v>
      </c>
      <c r="E30" s="13">
        <v>0.011000000000000001</v>
      </c>
    </row>
    <row r="31" spans="1:5" ht="30">
      <c r="A31" s="15">
        <v>1</v>
      </c>
      <c r="B31" s="48" t="s">
        <v>47</v>
      </c>
      <c r="C31" s="48" t="s">
        <v>48</v>
      </c>
      <c r="D31" s="17">
        <f>E31*$D$3*12</f>
        <v>6.811200000000001</v>
      </c>
      <c r="E31" s="49">
        <v>0.011000000000000001</v>
      </c>
    </row>
    <row r="32" spans="1:5" ht="30" customHeight="1">
      <c r="A32" s="125" t="s">
        <v>49</v>
      </c>
      <c r="B32" s="125"/>
      <c r="C32" s="125"/>
      <c r="D32" s="13">
        <f>D33</f>
        <v>40.867200000000004</v>
      </c>
      <c r="E32" s="13">
        <v>0.066</v>
      </c>
    </row>
    <row r="33" spans="1:5" ht="15">
      <c r="A33" s="15">
        <v>2</v>
      </c>
      <c r="B33" s="50" t="s">
        <v>51</v>
      </c>
      <c r="C33" s="9" t="s">
        <v>48</v>
      </c>
      <c r="D33" s="17">
        <f>E33*$D$3*12</f>
        <v>40.867200000000004</v>
      </c>
      <c r="E33" s="51">
        <v>0.066</v>
      </c>
    </row>
    <row r="34" spans="1:5" ht="15">
      <c r="A34" s="10"/>
      <c r="B34" s="31" t="s">
        <v>31</v>
      </c>
      <c r="C34" s="31"/>
      <c r="D34" s="52">
        <f>D30+D32</f>
        <v>47.6784</v>
      </c>
      <c r="E34" s="13">
        <v>0.077</v>
      </c>
    </row>
    <row r="35" spans="1:6" ht="15">
      <c r="A35" s="33"/>
      <c r="B35" s="34"/>
      <c r="C35" s="47"/>
      <c r="D35" s="45"/>
      <c r="E35" s="45"/>
      <c r="F35" s="45"/>
    </row>
    <row r="36" spans="1:6" ht="15">
      <c r="A36" s="53"/>
      <c r="B36" s="53"/>
      <c r="C36" s="53"/>
      <c r="D36" s="53"/>
      <c r="E36" s="53"/>
      <c r="F36" s="54"/>
    </row>
    <row r="37" spans="1:6" ht="105">
      <c r="A37" s="12" t="s">
        <v>32</v>
      </c>
      <c r="B37" s="12" t="s">
        <v>33</v>
      </c>
      <c r="C37" s="12" t="s">
        <v>34</v>
      </c>
      <c r="D37" s="12" t="s">
        <v>35</v>
      </c>
      <c r="E37" s="12" t="s">
        <v>52</v>
      </c>
      <c r="F37" s="12" t="s">
        <v>37</v>
      </c>
    </row>
    <row r="38" spans="1:6" ht="15">
      <c r="A38" s="12">
        <v>1</v>
      </c>
      <c r="B38" s="9" t="s">
        <v>40</v>
      </c>
      <c r="C38" s="12" t="s">
        <v>131</v>
      </c>
      <c r="D38" s="55">
        <f>E38*12*$D$3</f>
        <v>553.3</v>
      </c>
      <c r="E38" s="56">
        <v>0.8935723514211886</v>
      </c>
      <c r="F38" s="39">
        <v>2</v>
      </c>
    </row>
    <row r="39" spans="1:6" ht="15">
      <c r="A39" s="12">
        <v>2</v>
      </c>
      <c r="B39" s="9" t="s">
        <v>38</v>
      </c>
      <c r="C39" s="12" t="s">
        <v>131</v>
      </c>
      <c r="D39" s="55">
        <f>E39*12*$D$3</f>
        <v>572.0000000000001</v>
      </c>
      <c r="E39" s="56">
        <v>0.9237726098191216</v>
      </c>
      <c r="F39" s="39">
        <v>2</v>
      </c>
    </row>
    <row r="40" spans="1:6" ht="15">
      <c r="A40" s="57"/>
      <c r="B40" s="57" t="s">
        <v>41</v>
      </c>
      <c r="C40" s="57"/>
      <c r="D40" s="61">
        <f>E40*12*$D$3</f>
        <v>1125.3000000000002</v>
      </c>
      <c r="E40" s="59">
        <v>1.8173449612403103</v>
      </c>
      <c r="F40" s="57"/>
    </row>
    <row r="44" spans="2:3" ht="43.5">
      <c r="B44" s="34" t="s">
        <v>176</v>
      </c>
      <c r="C44" s="60">
        <f>C24</f>
        <v>1168.2093137042225</v>
      </c>
    </row>
  </sheetData>
  <mergeCells count="8">
    <mergeCell ref="A16:C16"/>
    <mergeCell ref="A27:F27"/>
    <mergeCell ref="A30:C30"/>
    <mergeCell ref="A32:C32"/>
    <mergeCell ref="A5:E5"/>
    <mergeCell ref="A8:C8"/>
    <mergeCell ref="A11:C11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4">
      <selection activeCell="B45" sqref="B45"/>
    </sheetView>
  </sheetViews>
  <sheetFormatPr defaultColWidth="9.140625" defaultRowHeight="12.75"/>
  <cols>
    <col min="1" max="1" width="3.140625" style="1" customWidth="1"/>
    <col min="2" max="2" width="41.8515625" style="1" customWidth="1"/>
    <col min="3" max="3" width="16.7109375" style="1" customWidth="1"/>
    <col min="4" max="4" width="11.00390625" style="1" customWidth="1"/>
    <col min="5" max="5" width="12.28125" style="1" customWidth="1"/>
    <col min="6" max="16384" width="9.140625" style="1" customWidth="1"/>
  </cols>
  <sheetData>
    <row r="1" ht="15">
      <c r="B1" s="2" t="s">
        <v>177</v>
      </c>
    </row>
    <row r="3" spans="1:6" ht="24.75" customHeight="1">
      <c r="A3" s="3"/>
      <c r="B3" s="4" t="s">
        <v>183</v>
      </c>
      <c r="C3" s="5"/>
      <c r="D3" s="63">
        <v>73.1</v>
      </c>
      <c r="E3" s="7" t="s">
        <v>2</v>
      </c>
      <c r="F3" s="3"/>
    </row>
    <row r="4" spans="1:6" ht="15" customHeight="1">
      <c r="A4" s="3"/>
      <c r="B4" s="8"/>
      <c r="C4" s="3"/>
      <c r="D4" s="3"/>
      <c r="E4" s="3"/>
      <c r="F4" s="3"/>
    </row>
    <row r="5" spans="1:6" ht="29.25" customHeight="1">
      <c r="A5" s="117" t="s">
        <v>3</v>
      </c>
      <c r="B5" s="117"/>
      <c r="C5" s="117"/>
      <c r="D5" s="117"/>
      <c r="E5" s="117"/>
      <c r="F5" s="3"/>
    </row>
    <row r="6" spans="1:6" ht="14.25" customHeight="1">
      <c r="A6" s="4"/>
      <c r="B6" s="4"/>
      <c r="C6" s="4"/>
      <c r="D6" s="4"/>
      <c r="E6" s="4"/>
      <c r="F6" s="3"/>
    </row>
    <row r="7" spans="1:6" ht="85.5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 customHeight="1">
      <c r="A8" s="120" t="s">
        <v>163</v>
      </c>
      <c r="B8" s="123"/>
      <c r="C8" s="124"/>
      <c r="D8" s="13">
        <f>SUM(D9:D10)</f>
        <v>296.05673646264466</v>
      </c>
      <c r="E8" s="13">
        <v>0.3375019795515785</v>
      </c>
      <c r="F8" s="74"/>
      <c r="G8" s="21"/>
    </row>
    <row r="9" spans="1:7" ht="15.75" customHeight="1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106">
        <v>0.30878497671690625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106">
        <v>0.02871700283467228</v>
      </c>
      <c r="F10" s="74"/>
      <c r="G10" s="21"/>
    </row>
    <row r="11" spans="1:7" ht="30" customHeight="1">
      <c r="A11" s="120" t="s">
        <v>60</v>
      </c>
      <c r="B11" s="123"/>
      <c r="C11" s="124"/>
      <c r="D11" s="24">
        <f>SUM(D12:D12)</f>
        <v>14.432026960122338</v>
      </c>
      <c r="E11" s="24">
        <v>0.01645237911550654</v>
      </c>
      <c r="F11" s="74"/>
      <c r="G11" s="21"/>
    </row>
    <row r="12" spans="1:6" ht="79.5" customHeight="1">
      <c r="A12" s="15">
        <v>3</v>
      </c>
      <c r="B12" s="19" t="s">
        <v>21</v>
      </c>
      <c r="C12" s="19" t="s">
        <v>12</v>
      </c>
      <c r="D12" s="17">
        <f>E12*12*$D$3</f>
        <v>14.432026960122338</v>
      </c>
      <c r="E12" s="106">
        <v>0.01645237911550654</v>
      </c>
      <c r="F12" s="74"/>
    </row>
    <row r="13" spans="1:9" ht="15">
      <c r="A13" s="118" t="s">
        <v>61</v>
      </c>
      <c r="B13" s="119"/>
      <c r="C13" s="119"/>
      <c r="D13" s="25">
        <f>SUM(D14:D15)</f>
        <v>310.2889689078196</v>
      </c>
      <c r="E13" s="25">
        <v>0.35372659474215645</v>
      </c>
      <c r="F13" s="74"/>
      <c r="G13" s="100"/>
      <c r="H13" s="100"/>
      <c r="I13" s="27"/>
    </row>
    <row r="14" spans="1:9" ht="60">
      <c r="A14" s="15">
        <v>4</v>
      </c>
      <c r="B14" s="19" t="s">
        <v>75</v>
      </c>
      <c r="C14" s="19" t="s">
        <v>12</v>
      </c>
      <c r="D14" s="17">
        <f>E14*12*$D$3</f>
        <v>47.51348411275928</v>
      </c>
      <c r="E14" s="106">
        <v>0.05416493856903703</v>
      </c>
      <c r="F14" s="74"/>
      <c r="G14" s="100"/>
      <c r="H14" s="100"/>
      <c r="I14" s="101"/>
    </row>
    <row r="15" spans="1:9" ht="60">
      <c r="A15" s="15">
        <v>5</v>
      </c>
      <c r="B15" s="19" t="s">
        <v>24</v>
      </c>
      <c r="C15" s="19" t="s">
        <v>85</v>
      </c>
      <c r="D15" s="17">
        <f>E15*12*$D$3</f>
        <v>262.7754847950603</v>
      </c>
      <c r="E15" s="28">
        <v>0.2995616561731194</v>
      </c>
      <c r="F15" s="74"/>
      <c r="G15" s="105"/>
      <c r="H15" s="105"/>
      <c r="I15" s="27"/>
    </row>
    <row r="16" spans="1:6" ht="15">
      <c r="A16" s="118" t="s">
        <v>63</v>
      </c>
      <c r="B16" s="118"/>
      <c r="C16" s="118"/>
      <c r="D16" s="30">
        <f>SUM(D17)</f>
        <v>88.860362693004</v>
      </c>
      <c r="E16" s="24">
        <v>0.10131940306999972</v>
      </c>
      <c r="F16" s="74"/>
    </row>
    <row r="17" spans="1:10" ht="15">
      <c r="A17" s="15">
        <v>6</v>
      </c>
      <c r="B17" s="19" t="s">
        <v>27</v>
      </c>
      <c r="C17" s="19" t="s">
        <v>28</v>
      </c>
      <c r="D17" s="17">
        <f>E17*12*$D$3</f>
        <v>88.860362693004</v>
      </c>
      <c r="E17" s="28">
        <v>0.10130000307</v>
      </c>
      <c r="F17" s="74"/>
      <c r="G17" s="105"/>
      <c r="H17" s="105"/>
      <c r="I17" s="27"/>
      <c r="J17" s="29"/>
    </row>
    <row r="18" spans="1:6" ht="15">
      <c r="A18" s="10"/>
      <c r="B18" s="31" t="s">
        <v>31</v>
      </c>
      <c r="C18" s="31"/>
      <c r="D18" s="32">
        <f>D8+D11+D13+D16</f>
        <v>709.6380950235906</v>
      </c>
      <c r="E18" s="13">
        <v>0.8090003564792412</v>
      </c>
      <c r="F18" s="74"/>
    </row>
    <row r="19" spans="1:6" ht="15">
      <c r="A19" s="33"/>
      <c r="B19" s="34"/>
      <c r="C19" s="35"/>
      <c r="D19" s="36"/>
      <c r="E19" s="37"/>
      <c r="F19" s="3"/>
    </row>
    <row r="20" spans="1:6" ht="15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12" t="s">
        <v>127</v>
      </c>
      <c r="D22" s="12">
        <f>E22*12*D3</f>
        <v>829.95</v>
      </c>
      <c r="E22" s="38">
        <v>0.9461354309165527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829.95</v>
      </c>
      <c r="E23" s="43">
        <f>SUM(E22:E22)</f>
        <v>0.9461354309165527</v>
      </c>
      <c r="F23" s="44"/>
    </row>
    <row r="24" spans="1:6" ht="15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1539.5880950235905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1.755135787395794</v>
      </c>
      <c r="D26" s="45"/>
      <c r="E26" s="45"/>
      <c r="F26" s="45"/>
    </row>
    <row r="27" spans="1:6" ht="15">
      <c r="A27" s="33"/>
      <c r="B27" s="34"/>
      <c r="C27" s="47"/>
      <c r="D27" s="45"/>
      <c r="E27" s="45"/>
      <c r="F27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9.6492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9.6492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57.8952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57.8952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67.5444</v>
      </c>
      <c r="E35" s="13">
        <v>0.077</v>
      </c>
    </row>
    <row r="36" spans="1:6" ht="15">
      <c r="A36" s="33"/>
      <c r="B36" s="34"/>
      <c r="C36" s="47"/>
      <c r="D36" s="45"/>
      <c r="E36" s="45"/>
      <c r="F36" s="45"/>
    </row>
    <row r="37" spans="1:6" ht="15">
      <c r="A37" s="53"/>
      <c r="B37" s="53"/>
      <c r="C37" s="53"/>
      <c r="D37" s="53"/>
      <c r="E37" s="53"/>
      <c r="F37" s="54"/>
    </row>
    <row r="38" spans="1:6" ht="105">
      <c r="A38" s="12" t="s">
        <v>32</v>
      </c>
      <c r="B38" s="12" t="s">
        <v>33</v>
      </c>
      <c r="C38" s="12" t="s">
        <v>34</v>
      </c>
      <c r="D38" s="12" t="s">
        <v>35</v>
      </c>
      <c r="E38" s="12" t="s">
        <v>52</v>
      </c>
      <c r="F38" s="12" t="s">
        <v>37</v>
      </c>
    </row>
    <row r="39" spans="1:6" ht="15">
      <c r="A39" s="12">
        <v>1</v>
      </c>
      <c r="B39" s="9" t="s">
        <v>38</v>
      </c>
      <c r="C39" s="12" t="s">
        <v>65</v>
      </c>
      <c r="D39" s="55">
        <f>E39*12*D3</f>
        <v>1144</v>
      </c>
      <c r="E39" s="56">
        <v>1.3041495668034657</v>
      </c>
      <c r="F39" s="39">
        <v>2</v>
      </c>
    </row>
    <row r="40" spans="1:6" ht="15">
      <c r="A40" s="57"/>
      <c r="B40" s="57" t="s">
        <v>41</v>
      </c>
      <c r="C40" s="57"/>
      <c r="D40" s="83">
        <f>SUM(D39:D39)</f>
        <v>1144</v>
      </c>
      <c r="E40" s="59">
        <f>SUM(E39:E39)</f>
        <v>1.3041495668034657</v>
      </c>
      <c r="F40" s="57"/>
    </row>
    <row r="44" spans="2:3" ht="43.5">
      <c r="B44" s="34" t="s">
        <v>179</v>
      </c>
      <c r="C44" s="60">
        <f>C25</f>
        <v>1539.5880950235905</v>
      </c>
    </row>
  </sheetData>
  <mergeCells count="8">
    <mergeCell ref="A16:C16"/>
    <mergeCell ref="A28:F28"/>
    <mergeCell ref="A31:C31"/>
    <mergeCell ref="A33:C33"/>
    <mergeCell ref="A5:E5"/>
    <mergeCell ref="A8:C8"/>
    <mergeCell ref="A11:C11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25">
      <selection activeCell="B34" sqref="B34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3" width="17.00390625" style="1" customWidth="1"/>
    <col min="4" max="4" width="11.00390625" style="1" customWidth="1"/>
    <col min="5" max="5" width="12.8515625" style="1" customWidth="1"/>
    <col min="6" max="16384" width="9.140625" style="1" customWidth="1"/>
  </cols>
  <sheetData>
    <row r="1" spans="1:6" ht="20.25" customHeight="1">
      <c r="A1" s="7"/>
      <c r="B1" s="2" t="s">
        <v>180</v>
      </c>
      <c r="C1" s="7"/>
      <c r="D1" s="7"/>
      <c r="E1" s="7"/>
      <c r="F1" s="3"/>
    </row>
    <row r="2" spans="1:6" ht="39" customHeight="1">
      <c r="A2" s="3"/>
      <c r="B2" s="4" t="s">
        <v>184</v>
      </c>
      <c r="C2" s="5"/>
      <c r="D2" s="6">
        <v>37.2</v>
      </c>
      <c r="E2" s="7" t="s">
        <v>2</v>
      </c>
      <c r="F2" s="3"/>
    </row>
    <row r="3" spans="1:6" ht="15">
      <c r="A3" s="3"/>
      <c r="B3" s="8"/>
      <c r="C3" s="3"/>
      <c r="D3" s="3"/>
      <c r="E3" s="3"/>
      <c r="F3" s="3"/>
    </row>
    <row r="4" spans="1:6" ht="48" customHeight="1">
      <c r="A4" s="117" t="s">
        <v>185</v>
      </c>
      <c r="B4" s="117"/>
      <c r="C4" s="117"/>
      <c r="D4" s="117"/>
      <c r="E4" s="117"/>
      <c r="F4" s="3"/>
    </row>
    <row r="5" spans="1:6" ht="18" customHeight="1">
      <c r="A5" s="4"/>
      <c r="B5" s="4"/>
      <c r="C5" s="4"/>
      <c r="D5" s="4"/>
      <c r="E5" s="4"/>
      <c r="F5" s="3"/>
    </row>
    <row r="6" spans="1:6" ht="79.5" customHeight="1">
      <c r="A6" s="9"/>
      <c r="B6" s="10" t="s">
        <v>4</v>
      </c>
      <c r="C6" s="10" t="s">
        <v>5</v>
      </c>
      <c r="D6" s="10" t="s">
        <v>6</v>
      </c>
      <c r="E6" s="10" t="s">
        <v>7</v>
      </c>
      <c r="F6" s="3"/>
    </row>
    <row r="7" spans="1:7" ht="16.5" customHeight="1">
      <c r="A7" s="120" t="s">
        <v>163</v>
      </c>
      <c r="B7" s="123"/>
      <c r="C7" s="124"/>
      <c r="D7" s="13">
        <f>SUM(D8:D9)</f>
        <v>403.7137315399699</v>
      </c>
      <c r="E7" s="13">
        <f>SUM(E8:E9)</f>
        <v>0.9043766387544128</v>
      </c>
      <c r="F7" s="22"/>
      <c r="G7" s="21"/>
    </row>
    <row r="8" spans="1:7" ht="15.75" customHeight="1">
      <c r="A8" s="15">
        <v>1</v>
      </c>
      <c r="B8" s="9" t="s">
        <v>14</v>
      </c>
      <c r="C8" s="16" t="s">
        <v>15</v>
      </c>
      <c r="D8" s="17">
        <f>E8*$D$2*12</f>
        <v>369.3629748764592</v>
      </c>
      <c r="E8" s="23">
        <v>0.8274260189884838</v>
      </c>
      <c r="F8" s="20"/>
      <c r="G8" s="21"/>
    </row>
    <row r="9" spans="1:7" ht="30">
      <c r="A9" s="15">
        <v>2</v>
      </c>
      <c r="B9" s="19" t="s">
        <v>16</v>
      </c>
      <c r="C9" s="19" t="s">
        <v>17</v>
      </c>
      <c r="D9" s="17">
        <f>E9*$D$2*12</f>
        <v>34.35075666351071</v>
      </c>
      <c r="E9" s="23">
        <v>0.076950619765929</v>
      </c>
      <c r="F9" s="20"/>
      <c r="G9" s="21"/>
    </row>
    <row r="10" spans="1:7" ht="33" customHeight="1">
      <c r="A10" s="120" t="s">
        <v>186</v>
      </c>
      <c r="B10" s="123"/>
      <c r="C10" s="124"/>
      <c r="D10" s="24">
        <f>SUM(D11:D12)</f>
        <v>38.49423712295212</v>
      </c>
      <c r="E10" s="24">
        <f>SUM(E11:E12)</f>
        <v>0.08623261004245546</v>
      </c>
      <c r="F10" s="20"/>
      <c r="G10" s="21"/>
    </row>
    <row r="11" spans="1:7" ht="30">
      <c r="A11" s="15">
        <v>3</v>
      </c>
      <c r="B11" s="19" t="s">
        <v>164</v>
      </c>
      <c r="C11" s="19" t="s">
        <v>12</v>
      </c>
      <c r="D11" s="17">
        <f>E11*12*$D$2</f>
        <v>25.374212613749997</v>
      </c>
      <c r="E11" s="18">
        <v>0.05684187413474461</v>
      </c>
      <c r="F11" s="107"/>
      <c r="G11" s="21"/>
    </row>
    <row r="12" spans="1:6" ht="81.75" customHeight="1">
      <c r="A12" s="15">
        <v>4</v>
      </c>
      <c r="B12" s="19" t="s">
        <v>21</v>
      </c>
      <c r="C12" s="19" t="s">
        <v>12</v>
      </c>
      <c r="D12" s="17">
        <f>E12*12*$D$2</f>
        <v>13.120024509202123</v>
      </c>
      <c r="E12" s="17">
        <v>0.02939073590771085</v>
      </c>
      <c r="F12" s="3"/>
    </row>
    <row r="13" spans="1:9" ht="15">
      <c r="A13" s="118" t="s">
        <v>61</v>
      </c>
      <c r="B13" s="119"/>
      <c r="C13" s="119"/>
      <c r="D13" s="25">
        <f>SUM(D14:D15)</f>
        <v>612.6731963091453</v>
      </c>
      <c r="E13" s="25">
        <f>SUM(E14:E15)</f>
        <v>1.3724757981835691</v>
      </c>
      <c r="F13" s="3"/>
      <c r="G13" s="26"/>
      <c r="H13" s="26"/>
      <c r="I13" s="27"/>
    </row>
    <row r="14" spans="1:6" ht="80.25" customHeight="1">
      <c r="A14" s="108">
        <v>5</v>
      </c>
      <c r="B14" s="19" t="s">
        <v>23</v>
      </c>
      <c r="C14" s="19" t="s">
        <v>12</v>
      </c>
      <c r="D14" s="17">
        <f>E14*12*$D$2</f>
        <v>94.58491240572354</v>
      </c>
      <c r="E14" s="17">
        <v>0.2118837643497391</v>
      </c>
      <c r="F14" s="3"/>
    </row>
    <row r="15" spans="1:6" ht="98.25" customHeight="1">
      <c r="A15" s="15">
        <v>6</v>
      </c>
      <c r="B15" s="19" t="s">
        <v>24</v>
      </c>
      <c r="C15" s="19" t="s">
        <v>25</v>
      </c>
      <c r="D15" s="17">
        <f>E15*12*$D$2</f>
        <v>518.0882839034217</v>
      </c>
      <c r="E15" s="28">
        <v>1.16059203383383</v>
      </c>
      <c r="F15" s="3"/>
    </row>
    <row r="16" spans="1:15" ht="15">
      <c r="A16" s="118" t="s">
        <v>63</v>
      </c>
      <c r="B16" s="118"/>
      <c r="C16" s="118"/>
      <c r="D16" s="30">
        <f>SUM(D17)</f>
        <v>136.97848982123585</v>
      </c>
      <c r="E16" s="24">
        <f>SUM(E17)</f>
        <v>0.30685145569273264</v>
      </c>
      <c r="F16" s="3"/>
      <c r="G16" s="26"/>
      <c r="H16" s="26"/>
      <c r="I16" s="26"/>
      <c r="J16" s="26"/>
      <c r="K16" s="26"/>
      <c r="L16" s="26"/>
      <c r="M16" s="26"/>
      <c r="N16" s="26"/>
      <c r="O16" s="27"/>
    </row>
    <row r="17" spans="1:9" ht="15">
      <c r="A17" s="15">
        <v>7</v>
      </c>
      <c r="B17" s="19" t="s">
        <v>27</v>
      </c>
      <c r="C17" s="19" t="s">
        <v>28</v>
      </c>
      <c r="D17" s="17">
        <f>E17*12*$D$2</f>
        <v>136.97848982123585</v>
      </c>
      <c r="E17" s="28">
        <v>0.30685145569273264</v>
      </c>
      <c r="F17" s="3"/>
      <c r="G17" s="26"/>
      <c r="H17" s="26"/>
      <c r="I17" s="27"/>
    </row>
    <row r="18" spans="1:6" ht="15">
      <c r="A18" s="10"/>
      <c r="B18" s="31" t="s">
        <v>31</v>
      </c>
      <c r="C18" s="31"/>
      <c r="D18" s="32">
        <f>D7+D10+D13+D16</f>
        <v>1191.8596547933032</v>
      </c>
      <c r="E18" s="13">
        <f>E7+E10+E13+E16</f>
        <v>2.6699365026731696</v>
      </c>
      <c r="F18" s="7"/>
    </row>
    <row r="19" spans="1:6" ht="15">
      <c r="A19" s="33"/>
      <c r="B19" s="34"/>
      <c r="C19" s="35"/>
      <c r="D19" s="36"/>
      <c r="E19" s="37"/>
      <c r="F19" s="3"/>
    </row>
    <row r="20" spans="1:6" ht="24.75" customHeight="1">
      <c r="A20" s="33"/>
      <c r="B20" s="34"/>
      <c r="C20" s="45"/>
      <c r="D20" s="45"/>
      <c r="E20" s="45"/>
      <c r="F20" s="45"/>
    </row>
    <row r="21" spans="1:6" ht="29.25">
      <c r="A21" s="33"/>
      <c r="B21" s="34" t="s">
        <v>42</v>
      </c>
      <c r="C21" s="46">
        <f>D18</f>
        <v>1191.8596547933032</v>
      </c>
      <c r="D21" s="46"/>
      <c r="E21" s="46"/>
      <c r="F21" s="45"/>
    </row>
    <row r="22" spans="1:6" ht="15">
      <c r="A22" s="33"/>
      <c r="B22" s="34" t="s">
        <v>43</v>
      </c>
      <c r="C22" s="47">
        <f>E18</f>
        <v>2.6699365026731696</v>
      </c>
      <c r="D22" s="45"/>
      <c r="E22" s="45"/>
      <c r="F22" s="45"/>
    </row>
    <row r="23" spans="1:6" ht="37.5" customHeight="1">
      <c r="A23" s="33"/>
      <c r="B23" s="34"/>
      <c r="C23" s="47"/>
      <c r="D23" s="45"/>
      <c r="E23" s="45"/>
      <c r="F23" s="45"/>
    </row>
    <row r="24" spans="1:6" ht="33" customHeight="1">
      <c r="A24" s="117" t="s">
        <v>44</v>
      </c>
      <c r="B24" s="117"/>
      <c r="C24" s="117"/>
      <c r="D24" s="117"/>
      <c r="E24" s="117"/>
      <c r="F24" s="117"/>
    </row>
    <row r="25" spans="1:6" ht="5.25" customHeight="1">
      <c r="A25" s="4"/>
      <c r="B25" s="4"/>
      <c r="C25" s="4"/>
      <c r="D25" s="3"/>
      <c r="E25" s="3"/>
      <c r="F25" s="3"/>
    </row>
    <row r="26" spans="1:6" ht="71.25">
      <c r="A26" s="9"/>
      <c r="B26" s="10" t="s">
        <v>4</v>
      </c>
      <c r="C26" s="10" t="s">
        <v>5</v>
      </c>
      <c r="D26" s="10" t="s">
        <v>6</v>
      </c>
      <c r="E26" s="10" t="s">
        <v>7</v>
      </c>
      <c r="F26" s="3"/>
    </row>
    <row r="27" spans="1:5" ht="15">
      <c r="A27" s="125" t="s">
        <v>45</v>
      </c>
      <c r="B27" s="125"/>
      <c r="C27" s="125"/>
      <c r="D27" s="13">
        <f>D28</f>
        <v>4.464</v>
      </c>
      <c r="E27" s="13">
        <f>E28</f>
        <v>0.01</v>
      </c>
    </row>
    <row r="28" spans="1:5" ht="30">
      <c r="A28" s="15">
        <v>1</v>
      </c>
      <c r="B28" s="48" t="s">
        <v>47</v>
      </c>
      <c r="C28" s="48" t="s">
        <v>48</v>
      </c>
      <c r="D28" s="17">
        <f>E28*$D$2*12</f>
        <v>4.464</v>
      </c>
      <c r="E28" s="49">
        <v>0.01</v>
      </c>
    </row>
    <row r="29" spans="1:5" ht="30" customHeight="1">
      <c r="A29" s="125" t="s">
        <v>49</v>
      </c>
      <c r="B29" s="125"/>
      <c r="C29" s="125"/>
      <c r="D29" s="13">
        <f>D30</f>
        <v>26.784000000000002</v>
      </c>
      <c r="E29" s="13">
        <f>E30</f>
        <v>0.06</v>
      </c>
    </row>
    <row r="30" spans="1:5" ht="15">
      <c r="A30" s="15">
        <v>2</v>
      </c>
      <c r="B30" s="50" t="s">
        <v>51</v>
      </c>
      <c r="C30" s="9" t="s">
        <v>48</v>
      </c>
      <c r="D30" s="17">
        <f>E30*$D$2*12</f>
        <v>26.784000000000002</v>
      </c>
      <c r="E30" s="51">
        <v>0.06</v>
      </c>
    </row>
    <row r="31" spans="1:5" ht="15">
      <c r="A31" s="10"/>
      <c r="B31" s="31" t="s">
        <v>31</v>
      </c>
      <c r="C31" s="31"/>
      <c r="D31" s="52">
        <f>D27+D29</f>
        <v>31.248000000000005</v>
      </c>
      <c r="E31" s="13">
        <f>E29+E27</f>
        <v>0.06999999999999999</v>
      </c>
    </row>
    <row r="32" ht="15" customHeight="1"/>
    <row r="33" spans="2:3" ht="43.5">
      <c r="B33" s="34" t="s">
        <v>182</v>
      </c>
      <c r="C33" s="60">
        <f>C21</f>
        <v>1191.8596547933032</v>
      </c>
    </row>
    <row r="34" spans="1:5" s="29" customFormat="1" ht="15">
      <c r="A34" s="109"/>
      <c r="B34" s="110"/>
      <c r="C34" s="33"/>
      <c r="D34" s="111"/>
      <c r="E34" s="112"/>
    </row>
    <row r="35" spans="1:6" s="29" customFormat="1" ht="15">
      <c r="A35" s="113"/>
      <c r="B35" s="114"/>
      <c r="C35" s="114"/>
      <c r="D35" s="115"/>
      <c r="E35" s="116"/>
      <c r="F35" s="34"/>
    </row>
  </sheetData>
  <mergeCells count="8">
    <mergeCell ref="A4:E4"/>
    <mergeCell ref="A7:C7"/>
    <mergeCell ref="A10:C10"/>
    <mergeCell ref="A24:F24"/>
    <mergeCell ref="A27:C27"/>
    <mergeCell ref="A29:C29"/>
    <mergeCell ref="A13:C13"/>
    <mergeCell ref="A16:C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34">
      <selection activeCell="C25" sqref="C25"/>
    </sheetView>
  </sheetViews>
  <sheetFormatPr defaultColWidth="9.140625" defaultRowHeight="12.75"/>
  <cols>
    <col min="1" max="1" width="2.57421875" style="1" customWidth="1"/>
    <col min="2" max="2" width="41.57421875" style="1" customWidth="1"/>
    <col min="3" max="3" width="17.00390625" style="1" customWidth="1"/>
    <col min="4" max="4" width="10.8515625" style="1" customWidth="1"/>
    <col min="5" max="5" width="12.140625" style="1" customWidth="1"/>
    <col min="6" max="16384" width="9.140625" style="1" customWidth="1"/>
  </cols>
  <sheetData>
    <row r="1" ht="15">
      <c r="B1" s="2" t="s">
        <v>73</v>
      </c>
    </row>
    <row r="2" spans="1:6" ht="6.75" customHeight="1">
      <c r="A2" s="117"/>
      <c r="B2" s="117"/>
      <c r="C2" s="117"/>
      <c r="D2" s="117"/>
      <c r="E2" s="117"/>
      <c r="F2" s="3"/>
    </row>
    <row r="3" spans="1:6" ht="21.75" customHeight="1">
      <c r="A3" s="3"/>
      <c r="B3" s="4" t="s">
        <v>74</v>
      </c>
      <c r="C3" s="5"/>
      <c r="D3" s="6">
        <v>40.9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45.75" customHeight="1">
      <c r="A5" s="117" t="s">
        <v>3</v>
      </c>
      <c r="B5" s="117"/>
      <c r="C5" s="117"/>
      <c r="D5" s="117"/>
      <c r="E5" s="117"/>
      <c r="F5" s="3"/>
    </row>
    <row r="6" spans="1:6" ht="9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888.1702093879337</v>
      </c>
      <c r="E8" s="13">
        <v>1.809637753439148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812.5985447282102</v>
      </c>
      <c r="E9" s="64">
        <v>1.6556612565774456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75.57166465972357</v>
      </c>
      <c r="E10" s="64">
        <v>0.15397649686170245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14.432026960122338</v>
      </c>
      <c r="E11" s="24">
        <v>0.029405107905709733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14.432026960122338</v>
      </c>
      <c r="E12" s="64">
        <v>0.029405107905709733</v>
      </c>
      <c r="F12" s="74"/>
    </row>
    <row r="13" spans="1:9" ht="15">
      <c r="A13" s="118" t="s">
        <v>61</v>
      </c>
      <c r="B13" s="119"/>
      <c r="C13" s="119"/>
      <c r="D13" s="25">
        <f>SUM(D14:D15)</f>
        <v>196.62144814755078</v>
      </c>
      <c r="E13" s="25">
        <v>0.40061419752964705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75</v>
      </c>
      <c r="C14" s="19" t="s">
        <v>12</v>
      </c>
      <c r="D14" s="17">
        <f>E14*12*$D$3</f>
        <v>54.91763648330792</v>
      </c>
      <c r="E14" s="76">
        <v>0.11189412486411557</v>
      </c>
      <c r="F14" s="74"/>
      <c r="G14" s="26"/>
      <c r="H14" s="26"/>
      <c r="I14" s="27"/>
    </row>
    <row r="15" spans="1:10" ht="60">
      <c r="A15" s="15">
        <v>5</v>
      </c>
      <c r="B15" s="19" t="s">
        <v>24</v>
      </c>
      <c r="C15" s="19" t="s">
        <v>76</v>
      </c>
      <c r="D15" s="17">
        <f>E15*12*$D$3</f>
        <v>141.70381166424286</v>
      </c>
      <c r="E15" s="23">
        <v>0.2887200726655315</v>
      </c>
      <c r="F15" s="74"/>
      <c r="G15" s="78"/>
      <c r="H15" s="26"/>
      <c r="I15" s="26"/>
      <c r="J15" s="27"/>
    </row>
    <row r="16" spans="1:10" ht="15">
      <c r="A16" s="118" t="s">
        <v>63</v>
      </c>
      <c r="B16" s="118"/>
      <c r="C16" s="118"/>
      <c r="D16" s="30">
        <f>SUM(D17)</f>
        <v>96.6861292092537</v>
      </c>
      <c r="E16" s="24">
        <v>0.19698700327883764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96.6861292092537</v>
      </c>
      <c r="E17" s="64">
        <v>0.196997003278838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1195.9098137048607</v>
      </c>
      <c r="E18" s="13">
        <v>2.4366440621533427</v>
      </c>
      <c r="F18" s="74"/>
    </row>
    <row r="19" spans="1:6" ht="8.25" customHeight="1">
      <c r="A19" s="33"/>
      <c r="B19" s="34"/>
      <c r="C19" s="35"/>
      <c r="D19" s="36"/>
      <c r="E19" s="66"/>
      <c r="F19" s="3"/>
    </row>
    <row r="20" spans="1:6" ht="9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>
        <v>1.5</v>
      </c>
      <c r="D22" s="68">
        <f>E22*12*D3</f>
        <v>829.95</v>
      </c>
      <c r="E22" s="38">
        <v>1.6910146699266504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829.95</v>
      </c>
      <c r="E23" s="43">
        <f>SUM(E22:E22)</f>
        <v>1.6910146699266504</v>
      </c>
      <c r="F23" s="44">
        <v>2</v>
      </c>
    </row>
    <row r="24" spans="1:6" ht="13.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2025.8598137048607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4.127658732079993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5.3988000000000005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5.3988000000000005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32.3928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32.3928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37.7916</v>
      </c>
      <c r="E35" s="13">
        <v>0.077</v>
      </c>
    </row>
    <row r="38" spans="2:3" ht="43.5">
      <c r="B38" s="34" t="s">
        <v>77</v>
      </c>
      <c r="C38" s="60">
        <f>C25</f>
        <v>2025.8598137048607</v>
      </c>
    </row>
    <row r="39" spans="4:5" ht="15">
      <c r="D39" s="73"/>
      <c r="E39" s="73"/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7">
      <selection activeCell="C25" sqref="C25"/>
    </sheetView>
  </sheetViews>
  <sheetFormatPr defaultColWidth="9.140625" defaultRowHeight="12.75"/>
  <cols>
    <col min="1" max="1" width="3.140625" style="1" customWidth="1"/>
    <col min="2" max="2" width="40.00390625" style="1" customWidth="1"/>
    <col min="3" max="3" width="17.00390625" style="1" customWidth="1"/>
    <col min="4" max="4" width="10.8515625" style="1" customWidth="1"/>
    <col min="5" max="5" width="12.140625" style="1" customWidth="1"/>
    <col min="6" max="16384" width="9.140625" style="1" customWidth="1"/>
  </cols>
  <sheetData>
    <row r="1" ht="15">
      <c r="B1" s="2" t="s">
        <v>78</v>
      </c>
    </row>
    <row r="2" spans="1:6" ht="5.25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79</v>
      </c>
      <c r="C3" s="5"/>
      <c r="D3" s="79">
        <v>78</v>
      </c>
      <c r="E3" s="7" t="s">
        <v>2</v>
      </c>
      <c r="F3" s="3"/>
    </row>
    <row r="4" spans="1:6" ht="6" customHeight="1">
      <c r="A4" s="3"/>
      <c r="B4" s="8"/>
      <c r="C4" s="3"/>
      <c r="D4" s="3"/>
      <c r="E4" s="3"/>
      <c r="F4" s="3"/>
    </row>
    <row r="5" spans="1:6" ht="45.75" customHeight="1">
      <c r="A5" s="117" t="s">
        <v>3</v>
      </c>
      <c r="B5" s="117"/>
      <c r="C5" s="117"/>
      <c r="D5" s="117"/>
      <c r="E5" s="117"/>
      <c r="F5" s="3"/>
    </row>
    <row r="6" spans="1:6" ht="6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1184.2269458505787</v>
      </c>
      <c r="E8" s="13">
        <v>1.2651997284728405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1083.4647263042805</v>
      </c>
      <c r="E9" s="23">
        <v>1.1575477845131201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100.7622195462981</v>
      </c>
      <c r="E10" s="23">
        <v>0.10765194395972018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14.432026960122336</v>
      </c>
      <c r="E11" s="24">
        <v>0.015418832222352923</v>
      </c>
      <c r="F11" s="74"/>
      <c r="G11" s="21"/>
    </row>
    <row r="12" spans="1:6" ht="80.25" customHeight="1">
      <c r="A12" s="15">
        <v>3</v>
      </c>
      <c r="B12" s="19" t="s">
        <v>21</v>
      </c>
      <c r="C12" s="19" t="s">
        <v>12</v>
      </c>
      <c r="D12" s="17">
        <f>E12*12*$D$3</f>
        <v>14.432026960122336</v>
      </c>
      <c r="E12" s="23">
        <v>0.015418832222352923</v>
      </c>
      <c r="F12" s="74"/>
    </row>
    <row r="13" spans="1:9" ht="15">
      <c r="A13" s="118" t="s">
        <v>61</v>
      </c>
      <c r="B13" s="119"/>
      <c r="C13" s="119"/>
      <c r="D13" s="25">
        <f>SUM(D14:D15)</f>
        <v>1250.7023570218048</v>
      </c>
      <c r="E13" s="25">
        <v>1.3362204669036375</v>
      </c>
      <c r="F13" s="74"/>
      <c r="G13" s="65"/>
      <c r="H13" s="65"/>
      <c r="I13" s="27"/>
    </row>
    <row r="14" spans="1:9" ht="78" customHeight="1">
      <c r="A14" s="15">
        <v>4</v>
      </c>
      <c r="B14" s="19" t="s">
        <v>69</v>
      </c>
      <c r="C14" s="19" t="s">
        <v>12</v>
      </c>
      <c r="D14" s="17">
        <f>E14*12*$D$3</f>
        <v>103.32180229828977</v>
      </c>
      <c r="E14" s="80">
        <v>0.11038654091697625</v>
      </c>
      <c r="F14" s="74"/>
      <c r="G14" s="26"/>
      <c r="H14" s="26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1147.380554723515</v>
      </c>
      <c r="E15" s="23">
        <v>1.2258339259866613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112.10161886755603</v>
      </c>
      <c r="E16" s="24">
        <v>0.11979768682431195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112.10161886755603</v>
      </c>
      <c r="E17" s="28">
        <v>0.119766686824312</v>
      </c>
      <c r="F17" s="74"/>
      <c r="G17" s="78"/>
      <c r="H17" s="78"/>
      <c r="I17" s="27"/>
    </row>
    <row r="18" spans="1:6" ht="15">
      <c r="A18" s="10"/>
      <c r="B18" s="31" t="s">
        <v>31</v>
      </c>
      <c r="C18" s="31"/>
      <c r="D18" s="13">
        <f>D8+D11+D13+D16</f>
        <v>2561.462948700062</v>
      </c>
      <c r="E18" s="13">
        <v>2.736636714423143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80</v>
      </c>
      <c r="D22" s="68">
        <f>E22*D3*12</f>
        <v>1659.9</v>
      </c>
      <c r="E22" s="38">
        <v>1.773397435897436</v>
      </c>
      <c r="F22" s="12">
        <v>2</v>
      </c>
    </row>
    <row r="23" spans="1:6" ht="15">
      <c r="A23" s="12"/>
      <c r="B23" s="41" t="s">
        <v>41</v>
      </c>
      <c r="C23" s="11"/>
      <c r="D23" s="77">
        <f>SUM(D22:D22)</f>
        <v>1659.9</v>
      </c>
      <c r="E23" s="43">
        <f>SUM(E22:E22)</f>
        <v>1.773397435897436</v>
      </c>
      <c r="F23" s="44">
        <v>2</v>
      </c>
    </row>
    <row r="24" spans="1:6" ht="18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4221.362948700062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4.510034150320579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1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10.296000000000001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10.296000000000001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61.77600000000001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61.77600000000001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72.07200000000002</v>
      </c>
      <c r="E35" s="13">
        <v>0.077</v>
      </c>
    </row>
    <row r="38" spans="1:6" ht="105">
      <c r="A38" s="39" t="s">
        <v>32</v>
      </c>
      <c r="B38" s="39" t="s">
        <v>33</v>
      </c>
      <c r="C38" s="39" t="s">
        <v>34</v>
      </c>
      <c r="D38" s="39" t="s">
        <v>35</v>
      </c>
      <c r="E38" s="39" t="s">
        <v>36</v>
      </c>
      <c r="F38" s="39" t="s">
        <v>37</v>
      </c>
    </row>
    <row r="39" spans="1:6" ht="15">
      <c r="A39" s="39">
        <v>1</v>
      </c>
      <c r="B39" s="69" t="s">
        <v>38</v>
      </c>
      <c r="C39" s="39" t="s">
        <v>65</v>
      </c>
      <c r="D39" s="39">
        <f>E39*12*$D$3</f>
        <v>1144</v>
      </c>
      <c r="E39" s="38">
        <v>1.2222222222222223</v>
      </c>
      <c r="F39" s="39">
        <v>2</v>
      </c>
    </row>
    <row r="40" spans="1:6" ht="15">
      <c r="A40" s="39">
        <v>2</v>
      </c>
      <c r="B40" s="69" t="s">
        <v>81</v>
      </c>
      <c r="C40" s="39" t="s">
        <v>82</v>
      </c>
      <c r="D40" s="39">
        <f>E40*12*$D$3</f>
        <v>742.5000000000001</v>
      </c>
      <c r="E40" s="38">
        <v>0.7932692307692308</v>
      </c>
      <c r="F40" s="39">
        <v>2</v>
      </c>
    </row>
    <row r="41" spans="1:6" ht="15">
      <c r="A41" s="70"/>
      <c r="B41" s="70" t="s">
        <v>41</v>
      </c>
      <c r="C41" s="70"/>
      <c r="D41" s="71">
        <f>SUM(D39:D40)</f>
        <v>1886.5</v>
      </c>
      <c r="E41" s="71">
        <v>2.015491452991453</v>
      </c>
      <c r="F41" s="72">
        <v>2</v>
      </c>
    </row>
    <row r="43" spans="4:5" ht="15">
      <c r="D43" s="73"/>
      <c r="E43" s="73"/>
    </row>
    <row r="44" spans="2:3" ht="43.5">
      <c r="B44" s="34" t="s">
        <v>83</v>
      </c>
      <c r="C44" s="60">
        <f>C25</f>
        <v>4221.362948700062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34">
      <selection activeCell="B45" sqref="B45"/>
    </sheetView>
  </sheetViews>
  <sheetFormatPr defaultColWidth="9.140625" defaultRowHeight="12.75"/>
  <cols>
    <col min="1" max="1" width="3.140625" style="1" customWidth="1"/>
    <col min="2" max="2" width="40.57421875" style="1" customWidth="1"/>
    <col min="3" max="3" width="17.00390625" style="1" customWidth="1"/>
    <col min="4" max="4" width="11.421875" style="1" customWidth="1"/>
    <col min="5" max="5" width="12.140625" style="1" customWidth="1"/>
    <col min="6" max="16384" width="9.140625" style="1" customWidth="1"/>
  </cols>
  <sheetData>
    <row r="1" ht="15">
      <c r="B1" s="2" t="s">
        <v>84</v>
      </c>
    </row>
    <row r="2" spans="1:6" ht="15">
      <c r="A2" s="117"/>
      <c r="B2" s="117"/>
      <c r="C2" s="117"/>
      <c r="D2" s="117"/>
      <c r="E2" s="117"/>
      <c r="F2" s="3"/>
    </row>
    <row r="3" spans="1:6" ht="15">
      <c r="A3" s="3"/>
      <c r="B3" s="4" t="s">
        <v>89</v>
      </c>
      <c r="C3" s="5"/>
      <c r="D3" s="79">
        <v>52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33" customHeight="1">
      <c r="A5" s="117" t="s">
        <v>3</v>
      </c>
      <c r="B5" s="117"/>
      <c r="C5" s="117"/>
      <c r="D5" s="117"/>
      <c r="E5" s="117"/>
      <c r="F5" s="3"/>
    </row>
    <row r="6" spans="1:6" ht="10.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296.0567364626446</v>
      </c>
      <c r="E8" s="13">
        <v>0.47444989817731514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270.8661815760701</v>
      </c>
      <c r="E9" s="64">
        <v>0.4340804191924201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25.190554886574517</v>
      </c>
      <c r="E10" s="64">
        <v>0.04036947898489506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14.43202696012234</v>
      </c>
      <c r="E11" s="24">
        <v>0.02312824833352939</v>
      </c>
      <c r="F11" s="74"/>
      <c r="G11" s="21"/>
    </row>
    <row r="12" spans="1:6" ht="77.25" customHeight="1">
      <c r="A12" s="15">
        <v>3</v>
      </c>
      <c r="B12" s="19" t="s">
        <v>21</v>
      </c>
      <c r="C12" s="19" t="s">
        <v>12</v>
      </c>
      <c r="D12" s="17">
        <f>E12*12*$D$3</f>
        <v>14.43202696012234</v>
      </c>
      <c r="E12" s="64">
        <v>0.02312824833352939</v>
      </c>
      <c r="F12" s="74"/>
    </row>
    <row r="13" spans="1:9" ht="15">
      <c r="A13" s="118" t="s">
        <v>61</v>
      </c>
      <c r="B13" s="119"/>
      <c r="C13" s="119"/>
      <c r="D13" s="25">
        <f>SUM(D14:D15)</f>
        <v>868.2421721139661</v>
      </c>
      <c r="E13" s="25">
        <v>1.3914137373621251</v>
      </c>
      <c r="F13" s="74"/>
      <c r="G13" s="65"/>
      <c r="H13" s="65"/>
      <c r="I13" s="27"/>
    </row>
    <row r="14" spans="1:9" ht="75" customHeight="1">
      <c r="A14" s="15">
        <v>4</v>
      </c>
      <c r="B14" s="19" t="s">
        <v>69</v>
      </c>
      <c r="C14" s="19" t="s">
        <v>12</v>
      </c>
      <c r="D14" s="17">
        <f>E14*12*$D$3</f>
        <v>103.32180229828978</v>
      </c>
      <c r="E14" s="76">
        <v>0.1655798113754644</v>
      </c>
      <c r="F14" s="74"/>
      <c r="G14" s="26"/>
      <c r="H14" s="26"/>
      <c r="I14" s="27"/>
    </row>
    <row r="15" spans="1:10" ht="75">
      <c r="A15" s="15">
        <v>5</v>
      </c>
      <c r="B15" s="19" t="s">
        <v>24</v>
      </c>
      <c r="C15" s="19" t="s">
        <v>70</v>
      </c>
      <c r="D15" s="17">
        <f>E15*12*$D$3</f>
        <v>764.9203698156764</v>
      </c>
      <c r="E15" s="23">
        <v>1.2258339259866609</v>
      </c>
      <c r="F15" s="74"/>
      <c r="G15" s="78"/>
      <c r="H15" s="26"/>
      <c r="I15" s="26"/>
      <c r="J15" s="27"/>
    </row>
    <row r="16" spans="1:10" ht="15">
      <c r="A16" s="118" t="s">
        <v>63</v>
      </c>
      <c r="B16" s="118"/>
      <c r="C16" s="118"/>
      <c r="D16" s="30">
        <f>SUM(D17)</f>
        <v>94.28617691342866</v>
      </c>
      <c r="E16" s="24">
        <v>0.15109464248946883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94.28617691342866</v>
      </c>
      <c r="E17" s="28">
        <v>0.151099642489469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1273.0171124501617</v>
      </c>
      <c r="E18" s="13">
        <v>2.0400865263624386</v>
      </c>
      <c r="F18" s="74"/>
    </row>
    <row r="19" spans="1:6" ht="7.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64</v>
      </c>
      <c r="D22" s="68">
        <f>E22*12*D3</f>
        <v>1106.6</v>
      </c>
      <c r="E22" s="38">
        <v>1.7733974358974358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1106.6</v>
      </c>
      <c r="E23" s="43">
        <f>SUM(E22:E22)</f>
        <v>1.7733974358974358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2379.6171124501616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3.813483962259874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15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6.864000000000001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6.864000000000001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41.184000000000005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41.184000000000005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48.048</v>
      </c>
      <c r="E35" s="13">
        <v>0.077</v>
      </c>
    </row>
    <row r="38" spans="1:6" ht="105">
      <c r="A38" s="12" t="s">
        <v>32</v>
      </c>
      <c r="B38" s="12" t="s">
        <v>33</v>
      </c>
      <c r="C38" s="12" t="s">
        <v>34</v>
      </c>
      <c r="D38" s="12" t="s">
        <v>35</v>
      </c>
      <c r="E38" s="12" t="s">
        <v>36</v>
      </c>
      <c r="F38" s="12" t="s">
        <v>37</v>
      </c>
    </row>
    <row r="39" spans="1:6" ht="15">
      <c r="A39" s="12">
        <v>1</v>
      </c>
      <c r="B39" s="9" t="s">
        <v>38</v>
      </c>
      <c r="C39" s="12" t="s">
        <v>54</v>
      </c>
      <c r="D39" s="81">
        <f>E39*12*D3</f>
        <v>1144</v>
      </c>
      <c r="E39" s="81">
        <v>1.8333333333333335</v>
      </c>
      <c r="F39" s="12">
        <v>2</v>
      </c>
    </row>
    <row r="40" spans="1:6" ht="15">
      <c r="A40" s="57"/>
      <c r="B40" s="57" t="s">
        <v>41</v>
      </c>
      <c r="C40" s="57"/>
      <c r="D40" s="58">
        <f>SUM(D39:D39)</f>
        <v>1144</v>
      </c>
      <c r="E40" s="59">
        <f>SUM(E39:E39)</f>
        <v>1.8333333333333335</v>
      </c>
      <c r="F40" s="82">
        <v>2</v>
      </c>
    </row>
    <row r="42" spans="4:5" ht="15">
      <c r="D42" s="73"/>
      <c r="E42" s="73"/>
    </row>
    <row r="44" spans="2:3" ht="43.5">
      <c r="B44" s="34" t="s">
        <v>87</v>
      </c>
      <c r="C44" s="60">
        <f>C25</f>
        <v>2379.6171124501616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31">
      <selection activeCell="B40" sqref="B40"/>
    </sheetView>
  </sheetViews>
  <sheetFormatPr defaultColWidth="9.140625" defaultRowHeight="12.75"/>
  <cols>
    <col min="1" max="1" width="3.140625" style="1" customWidth="1"/>
    <col min="2" max="2" width="39.851562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88</v>
      </c>
    </row>
    <row r="2" spans="1:6" ht="15">
      <c r="A2" s="117"/>
      <c r="B2" s="117"/>
      <c r="C2" s="117"/>
      <c r="D2" s="117"/>
      <c r="E2" s="117"/>
      <c r="F2" s="3"/>
    </row>
    <row r="3" spans="1:6" ht="15">
      <c r="A3" s="3"/>
      <c r="B3" s="4" t="s">
        <v>92</v>
      </c>
      <c r="C3" s="5"/>
      <c r="D3" s="6">
        <v>40.9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30.75" customHeight="1">
      <c r="A5" s="117" t="s">
        <v>3</v>
      </c>
      <c r="B5" s="117"/>
      <c r="C5" s="117"/>
      <c r="D5" s="117"/>
      <c r="E5" s="117"/>
      <c r="F5" s="3"/>
    </row>
    <row r="6" spans="1:6" ht="8.2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296.0567364626447</v>
      </c>
      <c r="E8" s="13">
        <v>0.6032125844797162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270.8661815760702</v>
      </c>
      <c r="E9" s="64">
        <v>0.5518870855258153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64">
        <v>0.051325498953900824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14.432026960122338</v>
      </c>
      <c r="E11" s="24">
        <v>0.029405107905709733</v>
      </c>
      <c r="F11" s="74"/>
      <c r="G11" s="21"/>
    </row>
    <row r="12" spans="1:6" ht="75.75" customHeight="1">
      <c r="A12" s="15">
        <v>3</v>
      </c>
      <c r="B12" s="19" t="s">
        <v>21</v>
      </c>
      <c r="C12" s="19" t="s">
        <v>12</v>
      </c>
      <c r="D12" s="17">
        <f>E12*12*$D$3</f>
        <v>14.432026960122338</v>
      </c>
      <c r="E12" s="64">
        <v>0.029405107905709733</v>
      </c>
      <c r="F12" s="74"/>
    </row>
    <row r="13" spans="1:9" ht="15">
      <c r="A13" s="118" t="s">
        <v>61</v>
      </c>
      <c r="B13" s="119"/>
      <c r="C13" s="119"/>
      <c r="D13" s="25">
        <f>SUM(D14:D15)</f>
        <v>198.9344433633792</v>
      </c>
      <c r="E13" s="25">
        <v>0.40532690171837654</v>
      </c>
      <c r="F13" s="74"/>
      <c r="G13" s="65"/>
      <c r="H13" s="65"/>
      <c r="I13" s="27"/>
    </row>
    <row r="14" spans="1:9" ht="76.5" customHeight="1">
      <c r="A14" s="15">
        <v>4</v>
      </c>
      <c r="B14" s="19" t="s">
        <v>75</v>
      </c>
      <c r="C14" s="19" t="s">
        <v>12</v>
      </c>
      <c r="D14" s="17">
        <f>E14*12*$D$3</f>
        <v>54.91763648330792</v>
      </c>
      <c r="E14" s="76">
        <v>0.11189412486411557</v>
      </c>
      <c r="F14" s="74"/>
      <c r="G14" s="26"/>
      <c r="H14" s="26"/>
      <c r="I14" s="27"/>
    </row>
    <row r="15" spans="1:9" ht="60">
      <c r="A15" s="15">
        <v>5</v>
      </c>
      <c r="B15" s="19" t="s">
        <v>24</v>
      </c>
      <c r="C15" s="19" t="s">
        <v>85</v>
      </c>
      <c r="D15" s="17">
        <f>E15*12*$D$3</f>
        <v>144.01680688007127</v>
      </c>
      <c r="E15" s="23">
        <v>0.293432776854261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87.54760010188643</v>
      </c>
      <c r="E16" s="24">
        <v>0.17827734332087677</v>
      </c>
      <c r="F16" s="74"/>
      <c r="G16" s="26"/>
      <c r="H16" s="26"/>
      <c r="I16" s="26"/>
      <c r="J16" s="27"/>
    </row>
    <row r="17" spans="1:10" ht="15">
      <c r="A17" s="15">
        <v>6</v>
      </c>
      <c r="B17" s="19" t="s">
        <v>27</v>
      </c>
      <c r="C17" s="19" t="s">
        <v>28</v>
      </c>
      <c r="D17" s="17">
        <f>E17*12*$D$3</f>
        <v>87.54760010188643</v>
      </c>
      <c r="E17" s="28">
        <v>0.178377343320877</v>
      </c>
      <c r="F17" s="74"/>
      <c r="G17" s="78"/>
      <c r="H17" s="26"/>
      <c r="I17" s="26"/>
      <c r="J17" s="27"/>
    </row>
    <row r="18" spans="1:6" ht="15">
      <c r="A18" s="10"/>
      <c r="B18" s="31" t="s">
        <v>31</v>
      </c>
      <c r="C18" s="31"/>
      <c r="D18" s="32">
        <f>D8+D11+D13+D16</f>
        <v>596.9708068880327</v>
      </c>
      <c r="E18" s="13">
        <v>1.2162219374246792</v>
      </c>
      <c r="F18" s="74"/>
    </row>
    <row r="19" spans="1:6" ht="18" customHeight="1">
      <c r="A19" s="33"/>
      <c r="B19" s="34"/>
      <c r="C19" s="35"/>
      <c r="D19" s="36"/>
      <c r="E19" s="66"/>
      <c r="F19" s="3"/>
    </row>
    <row r="20" spans="1:6" ht="16.5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93</v>
      </c>
      <c r="D22" s="68">
        <f>E22*12*D3</f>
        <v>553.3</v>
      </c>
      <c r="E22" s="38">
        <v>1.1273431132844336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553.3</v>
      </c>
      <c r="E23" s="43">
        <f>SUM(E22:E22)</f>
        <v>1.1273431132844336</v>
      </c>
      <c r="F23" s="44">
        <v>2</v>
      </c>
    </row>
    <row r="24" spans="1:6" ht="8.25" customHeight="1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1150.2708068880327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2.343565050709113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15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5.3988000000000005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5.3988000000000005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32.3928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32.3928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37.7916</v>
      </c>
      <c r="E35" s="13">
        <v>0.077</v>
      </c>
    </row>
    <row r="39" spans="2:3" ht="43.5">
      <c r="B39" s="34" t="s">
        <v>90</v>
      </c>
      <c r="C39" s="60">
        <f>C25</f>
        <v>1150.2708068880327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31">
      <selection activeCell="B40" sqref="B40"/>
    </sheetView>
  </sheetViews>
  <sheetFormatPr defaultColWidth="9.140625" defaultRowHeight="12.75"/>
  <cols>
    <col min="1" max="1" width="3.140625" style="1" customWidth="1"/>
    <col min="2" max="2" width="39.421875" style="1" customWidth="1"/>
    <col min="3" max="3" width="17.00390625" style="1" customWidth="1"/>
    <col min="4" max="4" width="11.28125" style="1" customWidth="1"/>
    <col min="5" max="5" width="12.140625" style="1" customWidth="1"/>
    <col min="6" max="16384" width="9.140625" style="1" customWidth="1"/>
  </cols>
  <sheetData>
    <row r="1" ht="15">
      <c r="B1" s="2" t="s">
        <v>91</v>
      </c>
    </row>
    <row r="2" spans="1:6" ht="6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96</v>
      </c>
      <c r="C3" s="5"/>
      <c r="D3" s="6">
        <v>23.4</v>
      </c>
      <c r="E3" s="7" t="s">
        <v>2</v>
      </c>
      <c r="F3" s="3"/>
    </row>
    <row r="4" spans="1:6" ht="11.25" customHeight="1">
      <c r="A4" s="3"/>
      <c r="B4" s="8"/>
      <c r="C4" s="3"/>
      <c r="D4" s="3"/>
      <c r="E4" s="3"/>
      <c r="F4" s="3"/>
    </row>
    <row r="5" spans="1:6" ht="30" customHeight="1">
      <c r="A5" s="117" t="s">
        <v>3</v>
      </c>
      <c r="B5" s="117"/>
      <c r="C5" s="117"/>
      <c r="D5" s="117"/>
      <c r="E5" s="117"/>
      <c r="F5" s="3"/>
    </row>
    <row r="6" spans="1:6" ht="6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296.0567364626447</v>
      </c>
      <c r="E8" s="13">
        <v>1.0543331070607005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270.8661815760702</v>
      </c>
      <c r="E9" s="64">
        <v>0.9646231537609337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64">
        <v>0.08970995329976683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14.432026960122336</v>
      </c>
      <c r="E11" s="24">
        <v>0.05139610740784308</v>
      </c>
      <c r="F11" s="74"/>
      <c r="G11" s="21"/>
    </row>
    <row r="12" spans="1:6" ht="78" customHeight="1">
      <c r="A12" s="15">
        <v>3</v>
      </c>
      <c r="B12" s="19" t="s">
        <v>21</v>
      </c>
      <c r="C12" s="19" t="s">
        <v>12</v>
      </c>
      <c r="D12" s="17">
        <f>E12*12*$D$3</f>
        <v>14.432026960122336</v>
      </c>
      <c r="E12" s="64">
        <v>0.05139610740784308</v>
      </c>
      <c r="F12" s="74"/>
    </row>
    <row r="13" spans="1:9" ht="15">
      <c r="A13" s="118" t="s">
        <v>61</v>
      </c>
      <c r="B13" s="119"/>
      <c r="C13" s="119"/>
      <c r="D13" s="25">
        <f>SUM(D14:D15)</f>
        <v>445.45207627911924</v>
      </c>
      <c r="E13" s="25">
        <v>1.5863677930168065</v>
      </c>
      <c r="F13" s="74"/>
      <c r="G13" s="65"/>
      <c r="H13" s="65"/>
      <c r="I13" s="27"/>
    </row>
    <row r="14" spans="1:9" ht="78" customHeight="1">
      <c r="A14" s="15">
        <v>4</v>
      </c>
      <c r="B14" s="19" t="s">
        <v>69</v>
      </c>
      <c r="C14" s="19" t="s">
        <v>12</v>
      </c>
      <c r="D14" s="17">
        <f>E14*12*$D$3</f>
        <v>103.3218022982898</v>
      </c>
      <c r="E14" s="76">
        <v>0.36795513638992094</v>
      </c>
      <c r="F14" s="74"/>
      <c r="G14" s="26"/>
      <c r="H14" s="26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342.13027398082943</v>
      </c>
      <c r="E15" s="23">
        <v>1.2184126566268856</v>
      </c>
      <c r="F15" s="74"/>
      <c r="G15" s="26"/>
      <c r="H15" s="26"/>
      <c r="I15" s="27"/>
    </row>
    <row r="16" spans="1:10" ht="15">
      <c r="A16" s="118" t="s">
        <v>63</v>
      </c>
      <c r="B16" s="118"/>
      <c r="C16" s="118"/>
      <c r="D16" s="30">
        <f>SUM(D17)</f>
        <v>89.84758348774317</v>
      </c>
      <c r="E16" s="24">
        <v>0.319870026665752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89.84758348774317</v>
      </c>
      <c r="E17" s="28">
        <v>0.319970026665752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845.7884231896294</v>
      </c>
      <c r="E18" s="13">
        <v>3.011967034151102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.75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71</v>
      </c>
      <c r="D22" s="68">
        <f>E22*12*D3</f>
        <v>387.31</v>
      </c>
      <c r="E22" s="38">
        <v>1.379309116809117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387.31</v>
      </c>
      <c r="E23" s="43">
        <f>SUM(E22:E22)</f>
        <v>1.379309116809117</v>
      </c>
      <c r="F23" s="44">
        <v>2</v>
      </c>
    </row>
    <row r="24" spans="1:6" ht="15">
      <c r="A24" s="33"/>
      <c r="B24" s="34"/>
      <c r="C24" s="45"/>
      <c r="D24" s="45"/>
      <c r="E24" s="45"/>
      <c r="F24" s="45"/>
    </row>
    <row r="25" spans="1:6" ht="43.5">
      <c r="A25" s="33"/>
      <c r="B25" s="34" t="s">
        <v>42</v>
      </c>
      <c r="C25" s="46">
        <f>D18+D23</f>
        <v>1233.0984231896293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4.391276150960219</v>
      </c>
      <c r="D26" s="45"/>
      <c r="E26" s="45"/>
      <c r="F26" s="45"/>
    </row>
    <row r="27" ht="9.75" customHeight="1"/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3.0888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3.0888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18.5328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18.5328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21.6216</v>
      </c>
      <c r="E35" s="13">
        <v>0.077</v>
      </c>
    </row>
    <row r="39" spans="2:3" ht="43.5">
      <c r="B39" s="34" t="s">
        <v>94</v>
      </c>
      <c r="C39" s="60">
        <f>C25</f>
        <v>1233.0984231896293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28">
      <selection activeCell="B40" sqref="B40"/>
    </sheetView>
  </sheetViews>
  <sheetFormatPr defaultColWidth="9.140625" defaultRowHeight="12.75"/>
  <cols>
    <col min="1" max="1" width="3.140625" style="1" customWidth="1"/>
    <col min="2" max="2" width="40.421875" style="1" customWidth="1"/>
    <col min="3" max="3" width="17.00390625" style="1" customWidth="1"/>
    <col min="4" max="4" width="11.140625" style="1" customWidth="1"/>
    <col min="5" max="5" width="12.140625" style="1" customWidth="1"/>
    <col min="6" max="16384" width="9.140625" style="1" customWidth="1"/>
  </cols>
  <sheetData>
    <row r="1" ht="15">
      <c r="B1" s="2" t="s">
        <v>95</v>
      </c>
    </row>
    <row r="2" spans="1:6" ht="12" customHeight="1">
      <c r="A2" s="117"/>
      <c r="B2" s="117"/>
      <c r="C2" s="117"/>
      <c r="D2" s="117"/>
      <c r="E2" s="117"/>
      <c r="F2" s="3"/>
    </row>
    <row r="3" spans="1:6" ht="15">
      <c r="A3" s="3"/>
      <c r="B3" s="4" t="s">
        <v>99</v>
      </c>
      <c r="C3" s="5"/>
      <c r="D3" s="6">
        <v>26.3</v>
      </c>
      <c r="E3" s="7" t="s">
        <v>2</v>
      </c>
      <c r="F3" s="3"/>
    </row>
    <row r="4" spans="1:6" ht="13.5" customHeight="1">
      <c r="A4" s="3"/>
      <c r="B4" s="8"/>
      <c r="C4" s="3"/>
      <c r="D4" s="3"/>
      <c r="E4" s="3"/>
      <c r="F4" s="3"/>
    </row>
    <row r="5" spans="1:6" ht="33" customHeight="1">
      <c r="A5" s="117" t="s">
        <v>3</v>
      </c>
      <c r="B5" s="117"/>
      <c r="C5" s="117"/>
      <c r="D5" s="117"/>
      <c r="E5" s="117"/>
      <c r="F5" s="3"/>
    </row>
    <row r="6" spans="1:6" ht="15.75" customHeight="1">
      <c r="A6" s="4"/>
      <c r="B6" s="4"/>
      <c r="C6" s="4"/>
      <c r="D6" s="4"/>
      <c r="E6" s="4"/>
      <c r="F6" s="3"/>
    </row>
    <row r="7" spans="1:6" ht="85.5" customHeight="1">
      <c r="A7" s="9"/>
      <c r="B7" s="10" t="s">
        <v>4</v>
      </c>
      <c r="C7" s="10" t="s">
        <v>5</v>
      </c>
      <c r="D7" s="10" t="s">
        <v>6</v>
      </c>
      <c r="E7" s="10" t="s">
        <v>7</v>
      </c>
      <c r="F7" s="3"/>
    </row>
    <row r="8" spans="1:7" ht="15">
      <c r="A8" s="120" t="s">
        <v>59</v>
      </c>
      <c r="B8" s="121"/>
      <c r="C8" s="122"/>
      <c r="D8" s="13">
        <f>SUM(D9:D10)</f>
        <v>296.0567364626447</v>
      </c>
      <c r="E8" s="13">
        <v>0.9380758443049577</v>
      </c>
      <c r="F8" s="74"/>
      <c r="G8" s="21"/>
    </row>
    <row r="9" spans="1:7" ht="15">
      <c r="A9" s="15">
        <v>1</v>
      </c>
      <c r="B9" s="9" t="s">
        <v>14</v>
      </c>
      <c r="C9" s="16" t="s">
        <v>15</v>
      </c>
      <c r="D9" s="17">
        <f>E9*$D$3*12</f>
        <v>270.8661815760702</v>
      </c>
      <c r="E9" s="64">
        <v>0.8582578630420473</v>
      </c>
      <c r="F9" s="74"/>
      <c r="G9" s="21"/>
    </row>
    <row r="10" spans="1:7" ht="30">
      <c r="A10" s="15">
        <v>2</v>
      </c>
      <c r="B10" s="19" t="s">
        <v>16</v>
      </c>
      <c r="C10" s="19" t="s">
        <v>17</v>
      </c>
      <c r="D10" s="17">
        <f>E10*$D$3*12</f>
        <v>25.190554886574525</v>
      </c>
      <c r="E10" s="64">
        <v>0.0798179812629104</v>
      </c>
      <c r="F10" s="74"/>
      <c r="G10" s="21"/>
    </row>
    <row r="11" spans="1:7" ht="29.25" customHeight="1">
      <c r="A11" s="120" t="s">
        <v>60</v>
      </c>
      <c r="B11" s="123"/>
      <c r="C11" s="124"/>
      <c r="D11" s="24">
        <f>SUM(D12:D12)</f>
        <v>14.43202696012234</v>
      </c>
      <c r="E11" s="24">
        <v>0.04572885602066647</v>
      </c>
      <c r="F11" s="74"/>
      <c r="G11" s="21"/>
    </row>
    <row r="12" spans="1:6" ht="78" customHeight="1">
      <c r="A12" s="15">
        <v>3</v>
      </c>
      <c r="B12" s="19" t="s">
        <v>21</v>
      </c>
      <c r="C12" s="19" t="s">
        <v>12</v>
      </c>
      <c r="D12" s="17">
        <f>E12*12*$D$3</f>
        <v>14.43202696012234</v>
      </c>
      <c r="E12" s="64">
        <v>0.04572885602066647</v>
      </c>
      <c r="F12" s="74"/>
    </row>
    <row r="13" spans="1:9" ht="15">
      <c r="A13" s="118" t="s">
        <v>61</v>
      </c>
      <c r="B13" s="119"/>
      <c r="C13" s="119"/>
      <c r="D13" s="25">
        <f>SUM(D14:D15)</f>
        <v>481.4282919146766</v>
      </c>
      <c r="E13" s="25">
        <v>1.525438187308861</v>
      </c>
      <c r="F13" s="74"/>
      <c r="G13" s="65"/>
      <c r="H13" s="65"/>
      <c r="I13" s="27"/>
    </row>
    <row r="14" spans="1:9" ht="75.75" customHeight="1">
      <c r="A14" s="15">
        <v>4</v>
      </c>
      <c r="B14" s="19" t="s">
        <v>69</v>
      </c>
      <c r="C14" s="19" t="s">
        <v>12</v>
      </c>
      <c r="D14" s="17">
        <f>E14*12*$D$3</f>
        <v>95.91764992774117</v>
      </c>
      <c r="E14" s="76">
        <v>0.30392157771781103</v>
      </c>
      <c r="F14" s="74"/>
      <c r="G14" s="26"/>
      <c r="H14" s="26"/>
      <c r="I14" s="27"/>
    </row>
    <row r="15" spans="1:9" ht="75">
      <c r="A15" s="15">
        <v>5</v>
      </c>
      <c r="B15" s="19" t="s">
        <v>24</v>
      </c>
      <c r="C15" s="19" t="s">
        <v>70</v>
      </c>
      <c r="D15" s="17">
        <f>E15*12*$D$3</f>
        <v>385.51064198693547</v>
      </c>
      <c r="E15" s="23">
        <v>1.2215166095910501</v>
      </c>
      <c r="F15" s="74"/>
      <c r="G15" s="26"/>
      <c r="H15" s="78"/>
      <c r="I15" s="27"/>
    </row>
    <row r="16" spans="1:10" ht="15">
      <c r="A16" s="118" t="s">
        <v>63</v>
      </c>
      <c r="B16" s="118"/>
      <c r="C16" s="118"/>
      <c r="D16" s="30">
        <f>SUM(D17)</f>
        <v>90.17160047470267</v>
      </c>
      <c r="E16" s="24">
        <v>0.28581483040146644</v>
      </c>
      <c r="F16" s="74"/>
      <c r="G16" s="26"/>
      <c r="H16" s="26"/>
      <c r="I16" s="26"/>
      <c r="J16" s="27"/>
    </row>
    <row r="17" spans="1:9" ht="15">
      <c r="A17" s="15">
        <v>6</v>
      </c>
      <c r="B17" s="19" t="s">
        <v>27</v>
      </c>
      <c r="C17" s="19" t="s">
        <v>28</v>
      </c>
      <c r="D17" s="17">
        <f>E17*12*$D$3</f>
        <v>90.17160047470267</v>
      </c>
      <c r="E17" s="28">
        <v>0.285714830401466</v>
      </c>
      <c r="F17" s="74"/>
      <c r="G17" s="26"/>
      <c r="H17" s="26"/>
      <c r="I17" s="27"/>
    </row>
    <row r="18" spans="1:6" ht="15">
      <c r="A18" s="10"/>
      <c r="B18" s="31" t="s">
        <v>31</v>
      </c>
      <c r="C18" s="31"/>
      <c r="D18" s="32">
        <f>D8+D11+D13+D16</f>
        <v>882.0886558121464</v>
      </c>
      <c r="E18" s="13">
        <v>2.7950577180359515</v>
      </c>
      <c r="F18" s="74"/>
    </row>
    <row r="19" spans="1:6" ht="5.25" customHeight="1">
      <c r="A19" s="33"/>
      <c r="B19" s="34"/>
      <c r="C19" s="35"/>
      <c r="D19" s="36"/>
      <c r="E19" s="66"/>
      <c r="F19" s="3"/>
    </row>
    <row r="20" spans="1:6" ht="6" customHeight="1">
      <c r="A20" s="53"/>
      <c r="B20" s="53"/>
      <c r="C20" s="53"/>
      <c r="D20" s="53"/>
      <c r="E20" s="53"/>
      <c r="F20" s="54"/>
    </row>
    <row r="21" spans="1:6" ht="105">
      <c r="A21" s="12" t="s">
        <v>32</v>
      </c>
      <c r="B21" s="12" t="s">
        <v>33</v>
      </c>
      <c r="C21" s="12" t="s">
        <v>34</v>
      </c>
      <c r="D21" s="12" t="s">
        <v>35</v>
      </c>
      <c r="E21" s="12" t="s">
        <v>36</v>
      </c>
      <c r="F21" s="12" t="s">
        <v>37</v>
      </c>
    </row>
    <row r="22" spans="1:6" ht="15">
      <c r="A22" s="12">
        <v>1</v>
      </c>
      <c r="B22" s="40" t="s">
        <v>40</v>
      </c>
      <c r="C22" s="67" t="s">
        <v>100</v>
      </c>
      <c r="D22" s="68">
        <f>E22*12*D3</f>
        <v>387.31000000000006</v>
      </c>
      <c r="E22" s="38">
        <v>1.2272179974651458</v>
      </c>
      <c r="F22" s="12">
        <v>2</v>
      </c>
    </row>
    <row r="23" spans="1:6" ht="15">
      <c r="A23" s="12"/>
      <c r="B23" s="41" t="s">
        <v>41</v>
      </c>
      <c r="C23" s="11"/>
      <c r="D23" s="75">
        <f>SUM(D22:D22)</f>
        <v>387.31000000000006</v>
      </c>
      <c r="E23" s="43">
        <f>SUM(E22:E22)</f>
        <v>1.2272179974651458</v>
      </c>
      <c r="F23" s="44">
        <v>2</v>
      </c>
    </row>
    <row r="24" spans="1:6" ht="15">
      <c r="A24" s="33"/>
      <c r="B24" s="34"/>
      <c r="C24" s="45"/>
      <c r="D24" s="45"/>
      <c r="E24" s="45"/>
      <c r="F24" s="45"/>
    </row>
    <row r="25" spans="1:6" ht="29.25">
      <c r="A25" s="33"/>
      <c r="B25" s="34" t="s">
        <v>42</v>
      </c>
      <c r="C25" s="46">
        <f>D18+D23</f>
        <v>1269.3986558121464</v>
      </c>
      <c r="D25" s="46"/>
      <c r="E25" s="46"/>
      <c r="F25" s="45"/>
    </row>
    <row r="26" spans="1:6" ht="15">
      <c r="A26" s="33"/>
      <c r="B26" s="34" t="s">
        <v>43</v>
      </c>
      <c r="C26" s="47">
        <f>E18+E23</f>
        <v>4.022275715501097</v>
      </c>
      <c r="D26" s="45"/>
      <c r="E26" s="45"/>
      <c r="F26" s="45"/>
    </row>
    <row r="28" spans="1:6" ht="33" customHeight="1">
      <c r="A28" s="117" t="s">
        <v>44</v>
      </c>
      <c r="B28" s="117"/>
      <c r="C28" s="117"/>
      <c r="D28" s="117"/>
      <c r="E28" s="117"/>
      <c r="F28" s="117"/>
    </row>
    <row r="29" spans="1:6" ht="5.25" customHeight="1">
      <c r="A29" s="4"/>
      <c r="B29" s="4"/>
      <c r="C29" s="4"/>
      <c r="D29" s="3"/>
      <c r="E29" s="3"/>
      <c r="F29" s="3"/>
    </row>
    <row r="30" spans="1:6" ht="85.5">
      <c r="A30" s="9"/>
      <c r="B30" s="10" t="s">
        <v>4</v>
      </c>
      <c r="C30" s="10" t="s">
        <v>5</v>
      </c>
      <c r="D30" s="10" t="s">
        <v>6</v>
      </c>
      <c r="E30" s="10" t="s">
        <v>7</v>
      </c>
      <c r="F30" s="3"/>
    </row>
    <row r="31" spans="1:5" ht="15">
      <c r="A31" s="125" t="s">
        <v>45</v>
      </c>
      <c r="B31" s="125"/>
      <c r="C31" s="125"/>
      <c r="D31" s="13">
        <f>D32</f>
        <v>3.4716000000000005</v>
      </c>
      <c r="E31" s="13">
        <v>0.011000000000000001</v>
      </c>
    </row>
    <row r="32" spans="1:5" ht="30">
      <c r="A32" s="15">
        <v>1</v>
      </c>
      <c r="B32" s="48" t="s">
        <v>47</v>
      </c>
      <c r="C32" s="48" t="s">
        <v>48</v>
      </c>
      <c r="D32" s="17">
        <f>E32*$D$3*12</f>
        <v>3.4716000000000005</v>
      </c>
      <c r="E32" s="49">
        <v>0.011000000000000001</v>
      </c>
    </row>
    <row r="33" spans="1:5" ht="30" customHeight="1">
      <c r="A33" s="125" t="s">
        <v>49</v>
      </c>
      <c r="B33" s="125"/>
      <c r="C33" s="125"/>
      <c r="D33" s="13">
        <f>D34</f>
        <v>20.829600000000003</v>
      </c>
      <c r="E33" s="13">
        <v>0.066</v>
      </c>
    </row>
    <row r="34" spans="1:5" ht="15">
      <c r="A34" s="15">
        <v>2</v>
      </c>
      <c r="B34" s="50" t="s">
        <v>51</v>
      </c>
      <c r="C34" s="9" t="s">
        <v>48</v>
      </c>
      <c r="D34" s="17">
        <f>E34*$D$3*12</f>
        <v>20.829600000000003</v>
      </c>
      <c r="E34" s="51">
        <v>0.066</v>
      </c>
    </row>
    <row r="35" spans="1:5" ht="15">
      <c r="A35" s="10"/>
      <c r="B35" s="31" t="s">
        <v>31</v>
      </c>
      <c r="C35" s="31"/>
      <c r="D35" s="52">
        <f>D31+D33</f>
        <v>24.3012</v>
      </c>
      <c r="E35" s="13">
        <v>0.077</v>
      </c>
    </row>
    <row r="39" spans="2:3" ht="43.5">
      <c r="B39" s="34" t="s">
        <v>97</v>
      </c>
      <c r="C39" s="60">
        <f>C25</f>
        <v>1269.3986558121464</v>
      </c>
    </row>
  </sheetData>
  <mergeCells count="9">
    <mergeCell ref="A33:C33"/>
    <mergeCell ref="A13:C13"/>
    <mergeCell ref="A16:C16"/>
    <mergeCell ref="A28:F28"/>
    <mergeCell ref="A31:C31"/>
    <mergeCell ref="A2:E2"/>
    <mergeCell ref="A5:E5"/>
    <mergeCell ref="A8:C8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308_2</cp:lastModifiedBy>
  <cp:lastPrinted>2008-12-12T09:41:18Z</cp:lastPrinted>
  <dcterms:created xsi:type="dcterms:W3CDTF">1996-10-08T23:32:33Z</dcterms:created>
  <dcterms:modified xsi:type="dcterms:W3CDTF">2008-12-12T09:46:09Z</dcterms:modified>
  <cp:category/>
  <cp:version/>
  <cp:contentType/>
  <cp:contentStatus/>
</cp:coreProperties>
</file>