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116" windowWidth="12000" windowHeight="10800" tabRatio="790" activeTab="0"/>
  </bookViews>
  <sheets>
    <sheet name="Таблица 1" sheetId="1" r:id="rId1"/>
    <sheet name="Таблицы 2, 3" sheetId="2" r:id="rId2"/>
  </sheets>
  <definedNames>
    <definedName name="_xlnm.Print_Titles" localSheetId="0">'Таблица 1'!$18:$18</definedName>
    <definedName name="_xlnm.Print_Titles" localSheetId="1">'Таблицы 2, 3'!$9:$9</definedName>
    <definedName name="_xlnm.Print_Area" localSheetId="0">'Таблица 1'!$A$1:$Q$333</definedName>
    <definedName name="_xlnm.Print_Area" localSheetId="1">'Таблицы 2, 3'!$A$1:$W$355</definedName>
    <definedName name="пер" localSheetId="1">#REF!</definedName>
    <definedName name="пер">#REF!</definedName>
    <definedName name="Перечень" localSheetId="0">#REF!</definedName>
    <definedName name="Перечень" localSheetId="1">#REF!</definedName>
    <definedName name="Перечень">#REF!</definedName>
    <definedName name="Перечень2" localSheetId="0">#REF!</definedName>
    <definedName name="Перечень2" localSheetId="1">#REF!</definedName>
    <definedName name="Перечень2">#REF!</definedName>
    <definedName name="Перечень3" localSheetId="0">#REF!</definedName>
    <definedName name="Перечень3" localSheetId="1">#REF!</definedName>
    <definedName name="Перечень3">#REF!</definedName>
    <definedName name="таблица" localSheetId="1">#REF!</definedName>
    <definedName name="таблица">#REF!</definedName>
    <definedName name="Таблица2">#REF!</definedName>
  </definedNames>
  <calcPr fullCalcOnLoad="1"/>
</workbook>
</file>

<file path=xl/sharedStrings.xml><?xml version="1.0" encoding="utf-8"?>
<sst xmlns="http://schemas.openxmlformats.org/spreadsheetml/2006/main" count="3255" uniqueCount="709">
  <si>
    <t>№ п/п</t>
  </si>
  <si>
    <t>ед.</t>
  </si>
  <si>
    <t>Адрес МКД</t>
  </si>
  <si>
    <t>№ п\п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</si>
  <si>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</si>
  <si>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</si>
  <si>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</si>
  <si>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</si>
  <si>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</si>
  <si>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</si>
  <si>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</si>
  <si>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</si>
  <si>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</si>
  <si>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</si>
  <si>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</si>
  <si>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</si>
  <si>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</si>
  <si>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ремонт крыши</t>
  </si>
  <si>
    <t>ремонт фасада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</si>
  <si>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</si>
  <si>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</si>
  <si>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</si>
  <si>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</si>
  <si>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</si>
  <si>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</si>
  <si>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</si>
  <si>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</si>
  <si>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</si>
  <si>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</si>
  <si>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</si>
  <si>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</si>
  <si>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</si>
  <si>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</si>
  <si>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</si>
  <si>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</si>
  <si>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</si>
  <si>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</si>
  <si>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</si>
  <si>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</si>
  <si>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</si>
  <si>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</si>
  <si>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</si>
  <si>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</si>
  <si>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</si>
  <si>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</si>
  <si>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</si>
  <si>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</si>
  <si>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</si>
  <si>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</si>
  <si>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</si>
  <si>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</si>
  <si>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</si>
  <si>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</si>
  <si>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</si>
  <si>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</si>
  <si>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</si>
  <si>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</si>
  <si>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</si>
  <si>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</si>
  <si>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</si>
  <si>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</si>
  <si>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</si>
  <si>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</si>
  <si>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</si>
  <si>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</si>
  <si>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</si>
  <si>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</si>
  <si>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</si>
  <si>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</si>
  <si>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</si>
  <si>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</si>
  <si>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</si>
  <si>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</si>
  <si>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</si>
  <si>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</si>
  <si>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</si>
  <si>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</si>
  <si>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</si>
  <si>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</si>
  <si>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</si>
  <si>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</si>
  <si>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</si>
  <si>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</si>
  <si>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</si>
  <si>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</si>
  <si>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</si>
  <si>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</si>
  <si>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</si>
  <si>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</si>
  <si>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</si>
  <si>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</si>
  <si>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</si>
  <si>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</si>
  <si>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</si>
  <si>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</si>
  <si>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</si>
  <si>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</si>
  <si>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</si>
  <si>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</si>
  <si>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</si>
  <si>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</si>
  <si>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</si>
  <si>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</si>
  <si>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</si>
  <si>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</si>
  <si>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</si>
  <si>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</si>
  <si>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</si>
  <si>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</si>
  <si>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</si>
  <si>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</si>
  <si>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</si>
  <si>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</si>
  <si>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</si>
  <si>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</si>
  <si>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</si>
  <si>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</si>
  <si>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</si>
  <si>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</si>
  <si>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</si>
  <si>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</si>
  <si>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</si>
  <si>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</si>
  <si>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</si>
  <si>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</si>
  <si>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</si>
  <si>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</si>
  <si>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</si>
  <si>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</si>
  <si>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</si>
  <si>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</si>
  <si>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</si>
  <si>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</si>
  <si>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</si>
  <si>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</si>
  <si>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</si>
  <si>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-</t>
  </si>
  <si>
    <t>панельные</t>
  </si>
  <si>
    <t>кирпичные</t>
  </si>
  <si>
    <t>деревянные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</si>
  <si>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</si>
  <si>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</si>
  <si>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</si>
  <si>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</si>
  <si>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</si>
  <si>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Муниципальное образование «Город Саратов»</t>
  </si>
  <si>
    <t>Количество жителей, зарегистрированных в МКД на дату утверждения Краткосрочного плана</t>
  </si>
  <si>
    <t>Наименование муниципального образования</t>
  </si>
  <si>
    <t>Стоимость капитального ремонта, 
всего</t>
  </si>
  <si>
    <t>переустройство невентилируемой крыши на вентилируемую крышу, устройство выходов на кровлю</t>
  </si>
  <si>
    <t>смешанные</t>
  </si>
  <si>
    <t>блочные</t>
  </si>
  <si>
    <t>12.2015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</si>
  <si>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</si>
  <si>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</si>
  <si>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Виды услуг и (или) работ, установленные частью 1 статьи 166 Жилищного кодекса Российской Федерации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</si>
  <si>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</si>
  <si>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</si>
  <si>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ремонт фундамента МКД</t>
  </si>
  <si>
    <t>утепление 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</si>
  <si>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</si>
  <si>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</si>
  <si>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 xml:space="preserve"> Планируемые показатели выполнения работ по капитальному ремонту общего имущества в многоквартирных домах</t>
  </si>
  <si>
    <t>Г. Саратов, 12-й Увекский пр., д. № 11</t>
  </si>
  <si>
    <t>Г. Саратов, 12-й Увекский пр., д. № 13</t>
  </si>
  <si>
    <t>Г. Саратов, 16-й Белоглинский пр., д. № 5</t>
  </si>
  <si>
    <t>Г. Саратов, 16-й Белоглинский пр., д. № 9</t>
  </si>
  <si>
    <t>Г. Саратов, 1-й Акмолинский пр., д. № 8</t>
  </si>
  <si>
    <t>Г. Саратов, 1-й Брянский туп., д. № 4</t>
  </si>
  <si>
    <t>Г. Саратов, 1-й Брянский туп., д. № 5</t>
  </si>
  <si>
    <t>Г. Саратов, 1-й Брянский туп., д. № 6</t>
  </si>
  <si>
    <t>Г. Саратов, 1-й Зеленодольский туп., д. № 5</t>
  </si>
  <si>
    <t>Г. Саратов, 1-й Зеленодольский туп., д. № 7</t>
  </si>
  <si>
    <t>Г. Саратов, 1-й Князевский пр., д. № 25</t>
  </si>
  <si>
    <t>Г. Саратов, 1-й Князевский пр., д. № 37</t>
  </si>
  <si>
    <t>Г. Саратов, 1-й Одесский туп., д. № 10</t>
  </si>
  <si>
    <t>Г. Саратов, 1-й Силикатный пр., д. № 1</t>
  </si>
  <si>
    <t>Г. Саратов, 1-й Увекский пр., д. № 13</t>
  </si>
  <si>
    <t>Г. Саратов, 1-й Увекский пр., д. № 15</t>
  </si>
  <si>
    <t>Г. Саратов, 2-й Береговой пр., д. № 9</t>
  </si>
  <si>
    <t>Г. Саратов, 2-й Брянский туп., д. № 5</t>
  </si>
  <si>
    <t>Г. Саратов, 2-й Брянский туп., д. № 7</t>
  </si>
  <si>
    <t>Г. Саратов, 2-й Зеленодольский туп., д. № 3</t>
  </si>
  <si>
    <t>Г. Саратов, 3-й Артельный пр., д. № 13А</t>
  </si>
  <si>
    <t>Г. Саратов, 3-й Береговой пр., д. № 6/8</t>
  </si>
  <si>
    <t>Г. Саратов, 3-й Нефтяной пр., д. № 42</t>
  </si>
  <si>
    <t>Г. Саратов, 3-й Новый Увекский пр., д. № 18</t>
  </si>
  <si>
    <t>Г. Саратов, 3-й Солдатский пр., д. № 1</t>
  </si>
  <si>
    <t>Г. Саратов, 3-й Станкостроительный пр., д. № 11</t>
  </si>
  <si>
    <t>Г. Саратов, 4-й Береговой пр., д. № 8</t>
  </si>
  <si>
    <t>Г. Саратов, 4-й Симбирский пр., д. № 28</t>
  </si>
  <si>
    <t>Г. Саратов, 4-й Симбирский пр., д. № 36</t>
  </si>
  <si>
    <t>Г. Саратов, 5-й Лесопильный пр., д. № 15</t>
  </si>
  <si>
    <t>Г. Саратов, 5-й Лесопильный пр., д. № 3</t>
  </si>
  <si>
    <t>Г. Саратов, 5-й Лесопильный пр., д. № 37</t>
  </si>
  <si>
    <t>Г. Саратов, 5-й Лесопильный пр., д. № 41</t>
  </si>
  <si>
    <t>Г. Саратов, 5-й Лесопильный пр., д. № 45</t>
  </si>
  <si>
    <t>Г. Саратов, 6-й Динамовский пр., д. № 11</t>
  </si>
  <si>
    <t>Г. Саратов, 6-й Динамовский пр., д. № 5</t>
  </si>
  <si>
    <t>Г. Саратов, 6-й Динамовский пр., д. № 7</t>
  </si>
  <si>
    <t>Г. Саратов, 6-й Динамовский туп., д. № 6</t>
  </si>
  <si>
    <t>Г. Саратов, 6-й пр. Первомайского пос., д. № 26</t>
  </si>
  <si>
    <t>Г. Саратов, 6-й пр. Первомайского пос., д. № 27</t>
  </si>
  <si>
    <t>Г. Саратов, 6-й пр. Первомайского пос., д. № 29</t>
  </si>
  <si>
    <t>Г. Саратов, 6-й Станкостроительный пр., д. № 10</t>
  </si>
  <si>
    <t>Г. Саратов, 6-й Станкостроительный пр., д. № 5</t>
  </si>
  <si>
    <t>Г. Саратов, 6-й Станкостроительный пр., д. № 6</t>
  </si>
  <si>
    <t>Г. Саратов, 6-й Станкостроительный пр., д. № 7</t>
  </si>
  <si>
    <t>Г. Саратов, 6-й Станкостроительный пр., д. № 9</t>
  </si>
  <si>
    <t>Г. Саратов, 6-й Шелковичный туп., д. № 2А</t>
  </si>
  <si>
    <t>Г. Саратов, 8-й Станкостроительный пр., д. № 2</t>
  </si>
  <si>
    <t>Г. Саратов, 8-й Увекский пр., д. № 15</t>
  </si>
  <si>
    <t>Г. Саратов, 8-й Увекский пр., д. № 21</t>
  </si>
  <si>
    <t>Г. Саратов, Больничный пр., д. № 2</t>
  </si>
  <si>
    <t>Г. Саратов, Гусельский пер., д. № 1</t>
  </si>
  <si>
    <t>Г. Саратов, Дачный просп., д. № 2</t>
  </si>
  <si>
    <t>Г. Саратов, Дегтярная пл., д. № 49</t>
  </si>
  <si>
    <t>Г. Саратов, Мало-Динамовский пр., д. № 11</t>
  </si>
  <si>
    <t>Г. Саратов, Мало-Динамовский пр., д. № 13</t>
  </si>
  <si>
    <t>Г. Саратов, Мало-Динамовский пр., д. № 15</t>
  </si>
  <si>
    <t>Г. Саратов, Мало-Динамовский пр., д. № 19</t>
  </si>
  <si>
    <t>Г. Саратов, Мало-Динамовский пр., д. № 21</t>
  </si>
  <si>
    <t>Г. Саратов, Мало-Динамовский пр., д. № 23</t>
  </si>
  <si>
    <t>Г. Саратов, Мало-Динамовский пр., д. № 26</t>
  </si>
  <si>
    <t>Г. Саратов, Мало-Динамовский пр., д. № 28</t>
  </si>
  <si>
    <t>Г. Саратов, Мало-Динамовский пр., д. № 32</t>
  </si>
  <si>
    <t>Г. Саратов, Мало-Динамовский пр., д. № 38</t>
  </si>
  <si>
    <t>Г. Саратов, Мало-Динамовский пр., д. № 40</t>
  </si>
  <si>
    <t>Г. Саратов, Молодежный пр., д. № 5</t>
  </si>
  <si>
    <t>Г. Саратов, Нескучный пер., д. № 22</t>
  </si>
  <si>
    <t>Г. Саратов, Обуховский пер., д. № 29</t>
  </si>
  <si>
    <t>Г. Саратов, Озерный туп., д. № 12</t>
  </si>
  <si>
    <t>Г. Саратов, Песковский пер., д. № 6</t>
  </si>
  <si>
    <t>Г. Саратов, Пичугинский пер., д. № 2</t>
  </si>
  <si>
    <t>Г. Саратов, просп. им. 50 лет Октября, д. № 122</t>
  </si>
  <si>
    <t>Г. Саратов, просп. им. 50 лет Октября, д. № 134Б</t>
  </si>
  <si>
    <t>Г. Саратов, просп. им. 50 лет Октября, д. № 89А</t>
  </si>
  <si>
    <t>Г. Саратов, просп. им. Кирова С.М., д. № 24</t>
  </si>
  <si>
    <t>Г. Саратов, просп. им. Кирова С.М., д. № 50</t>
  </si>
  <si>
    <t>Г. Саратов, просп. Строителей, д. № 86</t>
  </si>
  <si>
    <t>Г. Саратов, Санаторный пр., д. № 5</t>
  </si>
  <si>
    <t>Г. Саратов, СХИ, секция № 1</t>
  </si>
  <si>
    <t>Г. Саратов, СХИ, секция № 3</t>
  </si>
  <si>
    <t>Г. Саратов, СХИ, секция № 4</t>
  </si>
  <si>
    <t>Г. Саратов, ул. 1-я Прокатная, д. № 23/8</t>
  </si>
  <si>
    <t>Г. Саратов, ул. 1-я Речная, д. № 73</t>
  </si>
  <si>
    <t>Г. Саратов, ул. 1-я Речная, д. № 77</t>
  </si>
  <si>
    <t>Г. Саратов, ул. 1-я Фильтровая, д. № 12</t>
  </si>
  <si>
    <t>Г. Саратов, ул. 2-я Песочная, д. № 10</t>
  </si>
  <si>
    <t>Г. Саратов, ул. 2-я Песочная, д. № 13</t>
  </si>
  <si>
    <t>Г. Саратов, ул. 2-я Песочная, д. № 14</t>
  </si>
  <si>
    <t>Г. Саратов, ул. 2-я Песочная, д. № 4</t>
  </si>
  <si>
    <t>Г. Саратов, ул. 2-я Песочная, д. № 8</t>
  </si>
  <si>
    <t>Г. Саратов, ул. 2-я Прокатная, д. № 11</t>
  </si>
  <si>
    <t>Г. Саратов, ул. 2-я Прокатная, д. № 16</t>
  </si>
  <si>
    <t>Г. Саратов, ул. 2-я Речная, д. № 41</t>
  </si>
  <si>
    <t>Г. Саратов, ул. 2-я Речная, д. № 43</t>
  </si>
  <si>
    <t>Г. Саратов, ул. 2-я Речная, д. № 47</t>
  </si>
  <si>
    <t>Г. Саратов, ул. 2-я Речная, д. № 51</t>
  </si>
  <si>
    <t>Г. Саратов, ул. 2-я Речная, д. № 53</t>
  </si>
  <si>
    <t>Г. Саратов, ул. 2-я Речная, д. № 74</t>
  </si>
  <si>
    <t>Г. Саратов, ул. 2-я Садовая, д. № 84</t>
  </si>
  <si>
    <t>Г. Саратов, ул. 2-я Силикатная, д. № 81</t>
  </si>
  <si>
    <t>Г. Саратов, ул. 2-я Степная, д. № 1</t>
  </si>
  <si>
    <t>Г. Саратов, ул. 3-я Дегтярная, д. № 12</t>
  </si>
  <si>
    <t>Г. Саратов, ул. 3-я Поперечная, д. № 30</t>
  </si>
  <si>
    <t>Г. Саратов, ул. 3-я Силикатная, д. № 61</t>
  </si>
  <si>
    <t>Г. Саратов, ул. 3-я Силикатная, д. № 82</t>
  </si>
  <si>
    <t>Г. Саратов, ул. 4-я Дачная, д. № 9</t>
  </si>
  <si>
    <t>Г. Саратов, ул. Астраханская, д. № 7</t>
  </si>
  <si>
    <t>Г. Саратов, ул. Беговая, д. № 2</t>
  </si>
  <si>
    <t>Г. Саратов, ул. Безымянная, д. № 56</t>
  </si>
  <si>
    <t>Г. Саратов, ул. Белоглинская, д. № 134</t>
  </si>
  <si>
    <t>Г. Саратов, ул. Большая Горная, д. № 113</t>
  </si>
  <si>
    <t>Г. Саратов, ул. Большая Горная, д. № 152</t>
  </si>
  <si>
    <t>Г. Саратов, ул. Большая Горная, д. № 48</t>
  </si>
  <si>
    <t>Г. Саратов, ул. Большая Горная, д. № 77</t>
  </si>
  <si>
    <t>Г. Саратов, ул. Большая Казачья, д. № 76</t>
  </si>
  <si>
    <t>Г. Саратов, ул. Большая Садовая, д. № 108</t>
  </si>
  <si>
    <t>Г. Саратов, ул. Большая Садовая, д. № 175/183</t>
  </si>
  <si>
    <t>Г. Саратов, ул. Брянская, д. № 30</t>
  </si>
  <si>
    <t>Г. Саратов, ул. Брянская, д. № 32</t>
  </si>
  <si>
    <t>Г. Саратов, ул. Валовая, д. № 3</t>
  </si>
  <si>
    <t>Г. Саратов, ул. Валовая, д. № 38</t>
  </si>
  <si>
    <t>Г. Саратов, ул. Верхняя, д. № 24</t>
  </si>
  <si>
    <t>Г. Саратов, ул. Веселая, д. № 15</t>
  </si>
  <si>
    <t>Г. Саратов, ул. Веселая, д. № 25</t>
  </si>
  <si>
    <t>Г. Саратов, ул. Веселая, д. № 49</t>
  </si>
  <si>
    <t>Г. Саратов, ул. Вольская, д. № 11</t>
  </si>
  <si>
    <t>Г. Саратов, ул. Вольская, д. № 115</t>
  </si>
  <si>
    <t>Г. Саратов, ул. Гвардейская, д. № 30</t>
  </si>
  <si>
    <t>Г. Саратов, ул. Гвардейская, д. № 32</t>
  </si>
  <si>
    <t>Г. Саратов, ул. Гусельская, д. № 6</t>
  </si>
  <si>
    <t>Г. Саратов, ул. Динамовская, д. № 15</t>
  </si>
  <si>
    <t>Г. Саратов, ул. Динамовская, д. № 33</t>
  </si>
  <si>
    <t>Г. Саратов, ул. Динамовская, д. № 74</t>
  </si>
  <si>
    <t>Г. Саратов, ул. Динамовская, д. № 78</t>
  </si>
  <si>
    <t>Г. Саратов, ул. Динамовская, д. № 80</t>
  </si>
  <si>
    <t>Г. Саратов, ул. Динамовская, д. № 82</t>
  </si>
  <si>
    <t>Г. Саратов, ул. Динамовская, д. № 84</t>
  </si>
  <si>
    <t>Г. Саратов, ул. Железнодорожная, д. № 77</t>
  </si>
  <si>
    <t>Г. Саратов, ул. Железнодорожная, д. № 96</t>
  </si>
  <si>
    <t>Г. Саратов, ул. Заречная, д. № 31</t>
  </si>
  <si>
    <t>Г. Саратов, ул. Зеркальная, д. № 1</t>
  </si>
  <si>
    <t>Г. Саратов, ул. Зеркальная, д. № 11А</t>
  </si>
  <si>
    <t>Г. Саратов, ул. Зеркальная, д. № 2А</t>
  </si>
  <si>
    <t>Г. Саратов, ул. Зеркальная, д. № 2Б</t>
  </si>
  <si>
    <t>Г. Саратов, ул. Зеркальная, д. № 3</t>
  </si>
  <si>
    <t>Г. Саратов, ул. Зеркальная, д. № 5А</t>
  </si>
  <si>
    <t>Г. Саратов, ул. им. Азина В.М., д. № 69</t>
  </si>
  <si>
    <t>Г. Саратов, ул. им. Бирюзова С.С., д. № 15</t>
  </si>
  <si>
    <t>Г. Саратов, ул. им. Бирюзова С.С., д. № 23</t>
  </si>
  <si>
    <t>Г. Саратов, ул. им. Вавилова Н.И., д. № 51/57</t>
  </si>
  <si>
    <t>Г. Саратов, ул. им. Гоголя Н.В., д. № 12</t>
  </si>
  <si>
    <t>Г. Саратов, ул. им. Гоголя Н.В., д. № 26</t>
  </si>
  <si>
    <t>Г. Саратов, ул. им. Гоголя Н.В., д. № 91</t>
  </si>
  <si>
    <t>Г. Саратов, ул. им. Гоголя Н.В., д. № 94</t>
  </si>
  <si>
    <t>Г. Саратов, ул. им. Загороднева В.И., д. № 8</t>
  </si>
  <si>
    <t>Г. Саратов, ул. им. Зарубина В.С., д. № 30</t>
  </si>
  <si>
    <t>Г. Саратов, ул. им. Зарубина В.С., д. № 85</t>
  </si>
  <si>
    <t>Г. Саратов, ул. им. Киселева, д. № 60</t>
  </si>
  <si>
    <t>Г. Саратов, ул. им. Клочкова В.Г., д. № 66</t>
  </si>
  <si>
    <t>Г. Саратов, ул. им. Кутякова И.С., д. № 154</t>
  </si>
  <si>
    <t>Г. Саратов, ул. им. Кутякова И.С., д. № 28</t>
  </si>
  <si>
    <t>Г. Саратов, ул. им. Лермонтова М.Ю., д. № 19</t>
  </si>
  <si>
    <t>Г. Саратов, ул. им. Лермонтова М.Ю., д. № 43</t>
  </si>
  <si>
    <t>Г. Саратов, ул. им. Ломоносова М.В., д. № 18А</t>
  </si>
  <si>
    <t>Г. Саратов, ул. им. Ломоносова М.В., д. № 18Б</t>
  </si>
  <si>
    <t>Г. Саратов, ул. им. Ломоносова М.В., д. № 8А</t>
  </si>
  <si>
    <t>Г. Саратов, ул. им. Люксембург Розы, д. № 14</t>
  </si>
  <si>
    <t>Г. Саратов, ул. им. Маркса К., д. № 3Б</t>
  </si>
  <si>
    <t>Г. Саратов, ул. им. Мичурина И.В., д. № 22</t>
  </si>
  <si>
    <t>Г. Саратов, ул. им. Мичурина И.В., д. № 33</t>
  </si>
  <si>
    <t>Г. Саратов, ул. им. Мичурина И.В., д. № 37</t>
  </si>
  <si>
    <t>Г. Саратов, ул. им. Моисеева Ю.С., д. № 3</t>
  </si>
  <si>
    <t>Г. Саратов, ул. им. Некрасова Н.А., д. № 41</t>
  </si>
  <si>
    <t>Г. Саратов, ул. им. Некрасова Н.А., д. № 52</t>
  </si>
  <si>
    <t>Г. Саратов, ул. им. Осипова В.И., д. № 18</t>
  </si>
  <si>
    <t>Г. Саратов, ул. им. Осипова В.И., д. № 18А</t>
  </si>
  <si>
    <t>Г. Саратов, ул. им. Посадского, д. № 163</t>
  </si>
  <si>
    <t>Г. Саратов, ул. им. Посадского, д. № 169</t>
  </si>
  <si>
    <t>Г. Саратов, ул. им. Посадского, д. № 171</t>
  </si>
  <si>
    <t>Г. Саратов, ул. им. Посадского, д. № 271</t>
  </si>
  <si>
    <t>Г. Саратов, ул. им. Посадского, д. № 286</t>
  </si>
  <si>
    <t>Г. Саратов, ул. им. Посадского, д. № 59</t>
  </si>
  <si>
    <t>Г. Саратов, ул. им. Посадского, д. № 84</t>
  </si>
  <si>
    <t>Г. Саратов, ул. им. Радищева А.Н., д. № 24</t>
  </si>
  <si>
    <t>Г. Саратов, ул. им. Радищева А.Н., д. № 60</t>
  </si>
  <si>
    <t>Г. Саратов, ул. им. Радищева А.Н., д. № 62</t>
  </si>
  <si>
    <t>Г. Саратов, ул. им. Сакко и Ванцетти, д. № 33</t>
  </si>
  <si>
    <t>Г. Саратов, ул. им. Хвесина Т.Е., д. № 5</t>
  </si>
  <si>
    <t>Г. Саратов, ул. им. Хользунова А.И., д. № 43</t>
  </si>
  <si>
    <t>Г. Саратов, ул. им. Хомяковой В.Д., д. № 21</t>
  </si>
  <si>
    <t>Г. Саратов, ул. им. Хомяковой В.Д., д. № 23</t>
  </si>
  <si>
    <t>Г. Саратов, ул. им. Хомяковой В.Д., д. № 25</t>
  </si>
  <si>
    <t>Г. Саратов, ул. им. Чапаева В.И., д. № 156</t>
  </si>
  <si>
    <t>Г. Саратов, ул. им. Чапаева В.И., д. № 98</t>
  </si>
  <si>
    <t>Г. Саратов, ул. им. Челюскинцев, д. № 113</t>
  </si>
  <si>
    <t>Г. Саратов, ул. им. Челюскинцев, д. № 117</t>
  </si>
  <si>
    <t>Г. Саратов, ул. им. Челюскинцев, д. № 129</t>
  </si>
  <si>
    <t>Г. Саратов, ул. им. Челюскинцев, д. № 132</t>
  </si>
  <si>
    <t>Г. Саратов, ул. им. Челюскинцев, д. № 135</t>
  </si>
  <si>
    <t>Г. Саратов, ул. им. Челюскинцев, д. № 152</t>
  </si>
  <si>
    <t>Г. Саратов, ул. им. Челюскинцев, д. № 160</t>
  </si>
  <si>
    <t>Г. Саратов, ул. им. Челюскинцев, д. № 172</t>
  </si>
  <si>
    <t>Г. Саратов, ул. им. Челюскинцев, д. № 29</t>
  </si>
  <si>
    <t>Г. Саратов, ул. им. Челюскинцев, д. № 52</t>
  </si>
  <si>
    <t>Г. Саратов, ул. им. Челюскинцев, д. № 79</t>
  </si>
  <si>
    <t>Г. Саратов, ул. им. Челюскинцев, д. № 90</t>
  </si>
  <si>
    <t>Г. Саратов, ул. им. Челюскинцев, д. № 94</t>
  </si>
  <si>
    <t>Г. Саратов, ул. Камчатская, д. № 55</t>
  </si>
  <si>
    <t>Г. Саратов, ул. Каштановая, д. № 60</t>
  </si>
  <si>
    <t>Г. Саратов, ул. Клиническая, д. № 74</t>
  </si>
  <si>
    <t>Г. Саратов, ул. Комсомольская, д. № 23</t>
  </si>
  <si>
    <t>Г. Саратов, ул. Краевая, д. № 81</t>
  </si>
  <si>
    <t>Г. Саратов, ул. Крымская, д. № 19</t>
  </si>
  <si>
    <t>Г. Саратов, ул. Кузнечная, д. № 29</t>
  </si>
  <si>
    <t>Г. Саратов, ул. Курдюмская, д. № 92/1</t>
  </si>
  <si>
    <t>Г. Саратов, ул. Мещановка, д. № 30</t>
  </si>
  <si>
    <t>Г. Саратов, ул. Миллеровская, д. № 48</t>
  </si>
  <si>
    <t>Г. Саратов, ул. Миллеровская, д. № 50</t>
  </si>
  <si>
    <t>Г. Саратов, ул. Миллеровская, д. № 54</t>
  </si>
  <si>
    <t>Г. Саратов, ул. Миллеровская, д. № 58</t>
  </si>
  <si>
    <t>Г. Саратов, ул. Московская, д. № 86</t>
  </si>
  <si>
    <t>Г. Саратов, ул. Московская, д. № 98</t>
  </si>
  <si>
    <t>Г. Саратов, ул. Мясницкая, д. № 107</t>
  </si>
  <si>
    <t>Г. Саратов, ул. Мясницкая, д. № 11</t>
  </si>
  <si>
    <t>Г. Саратов, ул. Мясницкая, д. № 18</t>
  </si>
  <si>
    <t>Г. Саратов, ул. Мясницкая, д. № 3</t>
  </si>
  <si>
    <t>Г. Саратов, ул. Мясницкая, д. № 49</t>
  </si>
  <si>
    <t>Г. Саратов, ул. Ново-Астраханская, д. № 34</t>
  </si>
  <si>
    <t>Г. Саратов, ул. Ново-Крекингская, д. № 16</t>
  </si>
  <si>
    <t>Г. Саратов, ул. Огородная, д. № 175А</t>
  </si>
  <si>
    <t>Г. Саратов, ул. Огородная, д. № 175Б</t>
  </si>
  <si>
    <t>Г. Саратов, ул. Огородная, д. № 177Б</t>
  </si>
  <si>
    <t>Г. Саратов, ул. Огородная, д. № 181/1</t>
  </si>
  <si>
    <t>Г. Саратов, ул. Огородная, д. № 199</t>
  </si>
  <si>
    <t>Г. Саратов, ул. Огородная, д. № 215</t>
  </si>
  <si>
    <t>Г. Саратов, ул. Одесская, д. № 7А</t>
  </si>
  <si>
    <t>Г. Саратов, ул. Октябрьская, д. № 26</t>
  </si>
  <si>
    <t>Г. Саратов, ул. Октябрьская, д. № 77</t>
  </si>
  <si>
    <t>Г. Саратов, ул. Октябрьская, д. № 98</t>
  </si>
  <si>
    <t>Г. Саратов, ул. Омская, д. № 13</t>
  </si>
  <si>
    <t>Г. Саратов, ул. Охотная, д. № 38А</t>
  </si>
  <si>
    <t>Г. Саратов, ул. Первомайская, д. № 64</t>
  </si>
  <si>
    <t>Г. Саратов, ул. Пристанская, д. № 6</t>
  </si>
  <si>
    <t>Г. Саратов, ул. Производственная, д. № 44Б</t>
  </si>
  <si>
    <t>Г. Саратов, ул. Прудная, д. № 2/1</t>
  </si>
  <si>
    <t>Г. Саратов, ул. Прудная, д. № 2/2</t>
  </si>
  <si>
    <t>Г. Саратов, ул. Рабочая, д. № 110</t>
  </si>
  <si>
    <t>Г. Саратов, ул. Рабочая, д. № 157</t>
  </si>
  <si>
    <t>Г. Саратов, ул. Рабочая, д. № 3</t>
  </si>
  <si>
    <t>Г. Саратов, ул. Рабочая, д. № 70/82</t>
  </si>
  <si>
    <t>Г. Саратов, ул. Рабочая, д. № 85</t>
  </si>
  <si>
    <t>Г. Саратов, ул. Симбирская, д. № 22</t>
  </si>
  <si>
    <t>Г. Саратов, ул. Соборная, д. № 39</t>
  </si>
  <si>
    <t>Г. Саратов, ул. Соборная, д. № 53</t>
  </si>
  <si>
    <t>Г. Саратов, ул. Соборная, д. № 58</t>
  </si>
  <si>
    <t>Г. Саратов, ул. Соборная, д. № 8</t>
  </si>
  <si>
    <t>Г. Саратов, ул. Соколовая, д. № 15</t>
  </si>
  <si>
    <t>Г. Саратов, ул. Соколовая, д. № 150</t>
  </si>
  <si>
    <t>Г. Саратов, ул. Соколовая, д. № 179</t>
  </si>
  <si>
    <t>Г. Саратов, ул. Соколовая, д. № 197</t>
  </si>
  <si>
    <t>Г. Саратов, ул. Соколовая, д. № 256</t>
  </si>
  <si>
    <t>Г. Саратов, ул. Соколовая, д. № 330</t>
  </si>
  <si>
    <t>Г. Саратов, ул. Станционная, д. № 2</t>
  </si>
  <si>
    <t>Г. Саратов, ул. Стахановская, д. № 10</t>
  </si>
  <si>
    <t>Г. Саратов, ул. Тагильская, д. № 76</t>
  </si>
  <si>
    <t>Г. Саратов, ул. Тагильская, д. № 82</t>
  </si>
  <si>
    <t>Г. Саратов, ул. Танкистов, д. № 197</t>
  </si>
  <si>
    <t>Г. Саратов, ул. Танкистов, д. № 219</t>
  </si>
  <si>
    <t>Г. Саратов, ул. Танкистов, д. № 90</t>
  </si>
  <si>
    <t>Г. Саратов, ул. Томская, д. № 9</t>
  </si>
  <si>
    <t>Г. Саратов, ул. Тулупная, д. № 11</t>
  </si>
  <si>
    <t>Г. Саратов, ул. Тулупная, д. № 22</t>
  </si>
  <si>
    <t>Г. Саратов, ул. Увекская, д. № 107</t>
  </si>
  <si>
    <t>Г. Саратов, ул. Увекская, д. № 56</t>
  </si>
  <si>
    <t>Г. Саратов, ул. Университетская, д. № 43</t>
  </si>
  <si>
    <t>Г. Саратов, ул. Университетская, д. № 5</t>
  </si>
  <si>
    <t>Г. Саратов, ул. Шелковичная, д. № 54</t>
  </si>
  <si>
    <t>Г. Саратов, ул. Южно-Зеленая, д. № 17</t>
  </si>
  <si>
    <t>Г. Саратов, ул. Южно-Зеленая, д. № 9</t>
  </si>
  <si>
    <t>115.</t>
  </si>
  <si>
    <t>116.</t>
  </si>
  <si>
    <t>117.</t>
  </si>
  <si>
    <t>119.</t>
  </si>
  <si>
    <t>120.</t>
  </si>
  <si>
    <t>122.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</si>
  <si>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</si>
  <si>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</si>
  <si>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</si>
  <si>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</si>
  <si>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</si>
  <si>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</si>
  <si>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</si>
  <si>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</si>
  <si>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</si>
  <si>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</si>
  <si>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</si>
  <si>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</si>
  <si>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</si>
  <si>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</si>
  <si>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</si>
  <si>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</si>
  <si>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</si>
  <si>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</si>
  <si>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</si>
  <si>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</si>
  <si>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</si>
  <si>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</si>
  <si>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</si>
  <si>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</si>
  <si>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</si>
  <si>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</si>
  <si>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</si>
  <si>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</si>
  <si>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</si>
  <si>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</si>
  <si>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</si>
  <si>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</si>
  <si>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</si>
  <si>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</si>
  <si>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</si>
  <si>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</si>
  <si>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</si>
  <si>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</si>
  <si>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</si>
  <si>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</si>
  <si>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</si>
  <si>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</si>
  <si>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</si>
  <si>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</si>
  <si>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171.</t>
  </si>
  <si>
    <t>172.</t>
  </si>
  <si>
    <t>173.</t>
  </si>
  <si>
    <t>174.</t>
  </si>
  <si>
    <t>175.</t>
  </si>
  <si>
    <t>176.</t>
  </si>
  <si>
    <t>177.</t>
  </si>
  <si>
    <t>179.</t>
  </si>
  <si>
    <t>180.</t>
  </si>
  <si>
    <t>181.</t>
  </si>
  <si>
    <t>182.</t>
  </si>
  <si>
    <t>183.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</si>
  <si>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</si>
  <si>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</si>
  <si>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</si>
  <si>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</si>
  <si>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</si>
  <si>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</si>
  <si>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</si>
  <si>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</si>
  <si>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</si>
  <si>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</si>
  <si>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</si>
  <si>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</si>
  <si>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</si>
  <si>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</si>
  <si>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</si>
  <si>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</si>
  <si>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</si>
  <si>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</si>
  <si>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</si>
  <si>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</si>
  <si>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</si>
  <si>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</si>
  <si>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</si>
  <si>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</si>
  <si>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</si>
  <si>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211.</t>
  </si>
  <si>
    <t>212.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</si>
  <si>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</si>
  <si>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</si>
  <si>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</si>
  <si>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</si>
  <si>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</si>
  <si>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</si>
  <si>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</si>
  <si>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</si>
  <si>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</si>
  <si>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</si>
  <si>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</si>
  <si>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</si>
  <si>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</si>
  <si>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</si>
  <si>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</si>
  <si>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</si>
  <si>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</si>
  <si>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</si>
  <si>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</si>
  <si>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</si>
  <si>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</si>
  <si>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</si>
  <si>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</si>
  <si>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</si>
  <si>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</si>
  <si>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</si>
  <si>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</si>
  <si>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</si>
  <si>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</si>
  <si>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</si>
  <si>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</si>
  <si>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</si>
  <si>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</si>
  <si>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</si>
  <si>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</si>
  <si>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</si>
  <si>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</si>
  <si>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</si>
  <si>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</si>
  <si>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</si>
  <si>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</si>
  <si>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</si>
  <si>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</si>
  <si>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</si>
  <si>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</si>
  <si>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</si>
  <si>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</si>
  <si>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</si>
  <si>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</si>
  <si>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</si>
  <si>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</si>
  <si>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</si>
  <si>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</si>
  <si>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</si>
  <si>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</si>
  <si>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</si>
  <si>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</si>
  <si>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</si>
  <si>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</si>
  <si>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</si>
  <si>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</si>
  <si>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</si>
  <si>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</si>
  <si>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</si>
  <si>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</si>
  <si>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</si>
  <si>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</si>
  <si>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</si>
  <si>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</si>
  <si>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</si>
  <si>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</si>
  <si>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</si>
  <si>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</si>
  <si>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</si>
  <si>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</si>
  <si>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</si>
  <si>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</si>
  <si>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</si>
  <si>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</si>
  <si>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</si>
  <si>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</si>
  <si>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</si>
  <si>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</si>
  <si>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</si>
  <si>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</si>
  <si>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</si>
  <si>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</si>
  <si>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</si>
  <si>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</si>
  <si>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</si>
  <si>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</si>
  <si>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309.</t>
  </si>
  <si>
    <t>310.</t>
  </si>
  <si>
    <t>311.</t>
  </si>
  <si>
    <t>312.</t>
  </si>
  <si>
    <t>313.</t>
  </si>
  <si>
    <t>Г. Саратов, ул. им. Азина В.М., д. № 31А</t>
  </si>
  <si>
    <t>Г. Саратов, ул. им. Азина В.М., д. № 45А</t>
  </si>
  <si>
    <t>завершения последнего капитального ремонта</t>
  </si>
  <si>
    <t>IV 
квартал</t>
  </si>
  <si>
    <t>в том числе</t>
  </si>
  <si>
    <t>Площадь помещений МКД</t>
  </si>
  <si>
    <t>Г. Саратов, 22-й квартал, д. № 3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</si>
  <si>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</si>
  <si>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 xml:space="preserve">администрации муниципального образования «Город Саратов» </t>
  </si>
  <si>
    <t>ремонт внутридомовых инженерных систем</t>
  </si>
  <si>
    <t>электро-снабжения</t>
  </si>
  <si>
    <t>тепло-снабжения</t>
  </si>
  <si>
    <t>газо-снабжения</t>
  </si>
  <si>
    <t>горячего водо-снабжения</t>
  </si>
  <si>
    <t>холодного водо-снабжения</t>
  </si>
  <si>
    <t>водо-отведения</t>
  </si>
  <si>
    <t>Г. Саратов, ул. Соколовая, д. № 386А1</t>
  </si>
  <si>
    <t>Г. Саратов, 1-й пр. им. Радищева А.Н., д. № 8</t>
  </si>
  <si>
    <t>Г. Саратов, 2-й Волжский пр., д. № 3</t>
  </si>
  <si>
    <t>Г. Саратов, ул. им. Гоголя Н.В., д. № 10</t>
  </si>
  <si>
    <t>Г. Саратов, ул. им. Зарубина В.С., д. № 20</t>
  </si>
  <si>
    <t>Г. Саратов, ул. им. Пушкина А.С., д. № 10</t>
  </si>
  <si>
    <t>Г. Саратов, ул. им. Рахова В.Г., д. № 28</t>
  </si>
  <si>
    <t>Г. Саратов, ул. им. Симбирцева В.Н., д. № 55</t>
  </si>
  <si>
    <t>Г. Саратов, ул. им. Хвесина Т.Е., д. № 33</t>
  </si>
  <si>
    <t>Г. Саратов, ул. им. Челюскинцев, д. № 27</t>
  </si>
  <si>
    <t>Г. Саратов, ул. Мясницкая, д. № 24</t>
  </si>
  <si>
    <t>Г. Саратов, ул. Рабочая, д. № 65</t>
  </si>
  <si>
    <t>Г. Саратов, ул. Советская, д. № 67</t>
  </si>
  <si>
    <t>Г. Саратов, ул. Соколовая, д. № 177</t>
  </si>
  <si>
    <t>Таблица № 2</t>
  </si>
  <si>
    <t>Таблица № 3</t>
  </si>
  <si>
    <t>Таблица № 1</t>
  </si>
  <si>
    <t>12.2016</t>
  </si>
  <si>
    <t>Г. Саратов, ул. Шелковичная, д. № 34</t>
  </si>
  <si>
    <t>Г. Саратов, ул. им. Зарубина В.С., д. № 7</t>
  </si>
  <si>
    <t>68.</t>
  </si>
  <si>
    <t>108.</t>
  </si>
  <si>
    <t>114.</t>
  </si>
  <si>
    <t>118.</t>
  </si>
  <si>
    <t>121.</t>
  </si>
  <si>
    <t>123.</t>
  </si>
  <si>
    <t>141.</t>
  </si>
  <si>
    <t>159.</t>
  </si>
  <si>
    <t>169.</t>
  </si>
  <si>
    <t>178.</t>
  </si>
  <si>
    <t>184.</t>
  </si>
  <si>
    <t>210.</t>
  </si>
  <si>
    <t>213.</t>
  </si>
  <si>
    <t>260.</t>
  </si>
  <si>
    <t>274.</t>
  </si>
  <si>
    <t>284.</t>
  </si>
  <si>
    <t>308.</t>
  </si>
  <si>
    <t>12.2017</t>
  </si>
  <si>
    <t>Г. Саратов, пос. Новый Увек, ул. 2-я Линия, д. № 12</t>
  </si>
  <si>
    <t>Г. Саратов, совхоз «Комбайн», д. № 12</t>
  </si>
  <si>
    <t>Г. Саратов, совхоз «Комбайн», д. № 6</t>
  </si>
  <si>
    <t>Г. Саратов, совхоз «Комбайн», д. № 8</t>
  </si>
  <si>
    <t>Приложение</t>
  </si>
  <si>
    <t>Г. Саратов, ул. 5-я Линия Первомайского пос., д. № 8</t>
  </si>
  <si>
    <t>Г. Саратов, ул. Бабушкин взвоз, д. № 12</t>
  </si>
  <si>
    <t>Г. Саратов, ул. Князевский взвоз, д. № 14</t>
  </si>
  <si>
    <t>Г. Саратов, ул. им Хользунова А.И., д. 36, лит. В</t>
  </si>
  <si>
    <t xml:space="preserve">Г. Саратов, ул. Бабушкин взвоз, д. № 12 </t>
  </si>
  <si>
    <t>Г. Саратов, ул. им. Хользунова А.И., д. № 36, лит. В</t>
  </si>
  <si>
    <t>12.2019</t>
  </si>
  <si>
    <t>Г. Саратов, ул. Буровая, д. № 7</t>
  </si>
  <si>
    <t>Г. Саратов, ул. им. Хомяковой В.Д., д. № 29</t>
  </si>
  <si>
    <t>Г. Саратов, ул. Огородная, д. № 188</t>
  </si>
  <si>
    <t>Г. Саратов, ул. Комсомольская, д. № 51</t>
  </si>
  <si>
    <t>Председатель комитета по жилищно-коммунальному хозяйству</t>
  </si>
  <si>
    <t>Н.Б. Даниленко</t>
  </si>
  <si>
    <t>Г. Саратов, ул. им. Азина В.М., д. № 51А</t>
  </si>
  <si>
    <t>Г. Саратов, Театральная пл., д. № 9, лит. Б</t>
  </si>
  <si>
    <t xml:space="preserve">к Краткосрочному плану администрации </t>
  </si>
  <si>
    <t>Перечень
многоквартирных домов, общее имущество которых подлежит
капитальному ремонту</t>
  </si>
  <si>
    <t>Реестр многоквартирных домов,
которые подлежат капитальному ремонту</t>
  </si>
  <si>
    <t xml:space="preserve">к постановлению администрации </t>
  </si>
  <si>
    <t xml:space="preserve">муниципального образования </t>
  </si>
  <si>
    <t xml:space="preserve">«Город Саратов» </t>
  </si>
  <si>
    <t>Г. Саратов, ОПХ «Саратовское», д. № 6</t>
  </si>
  <si>
    <t>от 15 сентября 2021 года № 2546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</si>
</sst>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Q338"/>
  <sheetViews>
    <sheetView tabSelected="1" view="pageBreakPreview" zoomScale="80" zoomScaleSheetLayoutView="80" workbookViewId="0" topLeftCell="A1">
      <selection activeCell="O6" sqref="O6"/>
    </sheetView>
  </sheetViews>
  <sheetFormatPr defaultColWidth="9.140625" defaultRowHeight="15"/>
  <cols>
    <col min="1" max="1" width="4.28125" style="68" customWidth="1"/>
    <col min="2" max="2" width="56.28125" style="1" customWidth="1"/>
    <col min="3" max="4" width="6.7109375" style="1" customWidth="1"/>
    <col min="5" max="5" width="12.28125" style="1" customWidth="1"/>
    <col min="6" max="7" width="6.7109375" style="1" customWidth="1"/>
    <col min="8" max="10" width="10.7109375" style="1" customWidth="1"/>
    <col min="11" max="11" width="9.28125" style="1" customWidth="1"/>
    <col min="12" max="12" width="13.7109375" style="1" bestFit="1" customWidth="1"/>
    <col min="13" max="13" width="9.421875" style="1" bestFit="1" customWidth="1"/>
    <col min="14" max="15" width="4.7109375" style="1" bestFit="1" customWidth="1"/>
    <col min="16" max="16" width="13.7109375" style="1" bestFit="1" customWidth="1"/>
    <col min="17" max="17" width="9.00390625" style="5" customWidth="1"/>
    <col min="18" max="16384" width="9.140625" style="1" customWidth="1"/>
  </cols>
  <sheetData>
    <row r="1" spans="14:17" ht="15">
      <c r="N1" s="69" t="s">
        <v>685</v>
      </c>
      <c r="O1" s="69"/>
      <c r="P1" s="69"/>
      <c r="Q1" s="69"/>
    </row>
    <row r="2" spans="14:17" ht="15">
      <c r="N2" s="69" t="s">
        <v>704</v>
      </c>
      <c r="O2" s="69"/>
      <c r="P2" s="69"/>
      <c r="Q2" s="69"/>
    </row>
    <row r="3" spans="14:17" ht="15">
      <c r="N3" s="69" t="s">
        <v>705</v>
      </c>
      <c r="O3" s="69"/>
      <c r="P3" s="69"/>
      <c r="Q3" s="69"/>
    </row>
    <row r="4" spans="14:17" ht="15">
      <c r="N4" s="69" t="s">
        <v>706</v>
      </c>
      <c r="O4" s="69"/>
      <c r="P4" s="69"/>
      <c r="Q4" s="69"/>
    </row>
    <row r="5" spans="14:17" ht="14.25">
      <c r="N5" s="97" t="s">
        <v>708</v>
      </c>
      <c r="O5" s="96"/>
      <c r="P5" s="96"/>
      <c r="Q5" s="96"/>
    </row>
    <row r="6" spans="1:13" s="62" customFormat="1" ht="13.5">
      <c r="A6" s="67"/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7" s="62" customFormat="1" ht="15">
      <c r="A7" s="67"/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9" t="s">
        <v>685</v>
      </c>
      <c r="O7" s="69"/>
      <c r="P7" s="69"/>
      <c r="Q7" s="69"/>
    </row>
    <row r="8" spans="1:17" s="62" customFormat="1" ht="15">
      <c r="A8" s="67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9" t="s">
        <v>701</v>
      </c>
      <c r="O8" s="69"/>
      <c r="P8" s="69"/>
      <c r="Q8" s="69"/>
    </row>
    <row r="9" spans="1:17" s="62" customFormat="1" ht="13.5">
      <c r="A9" s="67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41"/>
      <c r="Q9" s="41"/>
    </row>
    <row r="10" spans="1:17" s="62" customFormat="1" ht="13.5">
      <c r="A10" s="67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70" t="s">
        <v>659</v>
      </c>
      <c r="Q10" s="70"/>
    </row>
    <row r="11" spans="1:17" s="62" customFormat="1" ht="13.5">
      <c r="A11" s="67"/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41"/>
      <c r="P11" s="41"/>
      <c r="Q11" s="41"/>
    </row>
    <row r="12" spans="1:17" s="62" customFormat="1" ht="54.75" customHeight="1">
      <c r="A12" s="77" t="s">
        <v>702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s="62" customFormat="1" ht="13.5">
      <c r="A13" s="66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14.25">
      <c r="A14" s="76" t="s">
        <v>0</v>
      </c>
      <c r="B14" s="76" t="s">
        <v>2</v>
      </c>
      <c r="C14" s="76" t="s">
        <v>4</v>
      </c>
      <c r="D14" s="76"/>
      <c r="E14" s="73" t="s">
        <v>5</v>
      </c>
      <c r="F14" s="73" t="s">
        <v>6</v>
      </c>
      <c r="G14" s="73" t="s">
        <v>7</v>
      </c>
      <c r="H14" s="73" t="s">
        <v>141</v>
      </c>
      <c r="I14" s="76" t="s">
        <v>632</v>
      </c>
      <c r="J14" s="76"/>
      <c r="K14" s="73" t="s">
        <v>146</v>
      </c>
      <c r="L14" s="76" t="s">
        <v>8</v>
      </c>
      <c r="M14" s="76"/>
      <c r="N14" s="76"/>
      <c r="O14" s="76"/>
      <c r="P14" s="76"/>
      <c r="Q14" s="73" t="s">
        <v>9</v>
      </c>
    </row>
    <row r="15" spans="1:17" ht="14.25">
      <c r="A15" s="76"/>
      <c r="B15" s="76"/>
      <c r="C15" s="73" t="s">
        <v>10</v>
      </c>
      <c r="D15" s="73" t="s">
        <v>629</v>
      </c>
      <c r="E15" s="73"/>
      <c r="F15" s="73"/>
      <c r="G15" s="73"/>
      <c r="H15" s="73"/>
      <c r="I15" s="73" t="s">
        <v>142</v>
      </c>
      <c r="J15" s="73" t="s">
        <v>11</v>
      </c>
      <c r="K15" s="73"/>
      <c r="L15" s="73" t="s">
        <v>142</v>
      </c>
      <c r="M15" s="76" t="s">
        <v>631</v>
      </c>
      <c r="N15" s="76"/>
      <c r="O15" s="76"/>
      <c r="P15" s="76"/>
      <c r="Q15" s="73"/>
    </row>
    <row r="16" spans="1:17" ht="176.25">
      <c r="A16" s="76"/>
      <c r="B16" s="76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23" t="s">
        <v>153</v>
      </c>
      <c r="N16" s="23" t="s">
        <v>154</v>
      </c>
      <c r="O16" s="23" t="s">
        <v>12</v>
      </c>
      <c r="P16" s="23" t="s">
        <v>13</v>
      </c>
      <c r="Q16" s="73"/>
    </row>
    <row r="17" spans="1:17" ht="14.25">
      <c r="A17" s="76"/>
      <c r="B17" s="76"/>
      <c r="C17" s="73"/>
      <c r="D17" s="73"/>
      <c r="E17" s="73"/>
      <c r="F17" s="73"/>
      <c r="G17" s="73"/>
      <c r="H17" s="22" t="s">
        <v>143</v>
      </c>
      <c r="I17" s="22" t="s">
        <v>143</v>
      </c>
      <c r="J17" s="22" t="s">
        <v>143</v>
      </c>
      <c r="K17" s="22" t="s">
        <v>14</v>
      </c>
      <c r="L17" s="22" t="s">
        <v>15</v>
      </c>
      <c r="M17" s="22" t="s">
        <v>15</v>
      </c>
      <c r="N17" s="22" t="s">
        <v>15</v>
      </c>
      <c r="O17" s="22" t="s">
        <v>15</v>
      </c>
      <c r="P17" s="22" t="s">
        <v>15</v>
      </c>
      <c r="Q17" s="73"/>
    </row>
    <row r="18" spans="1:17" ht="14.2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M18" s="24">
        <v>13</v>
      </c>
      <c r="N18" s="24">
        <v>14</v>
      </c>
      <c r="O18" s="24">
        <v>15</v>
      </c>
      <c r="P18" s="24">
        <v>16</v>
      </c>
      <c r="Q18" s="24">
        <v>17</v>
      </c>
    </row>
    <row r="19" spans="1:17" s="51" customFormat="1" ht="15">
      <c r="A19" s="74" t="s">
        <v>140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s="12" customFormat="1" ht="13.5">
      <c r="A20" s="24" t="s">
        <v>25</v>
      </c>
      <c r="B20" s="18" t="s">
        <v>163</v>
      </c>
      <c r="C20" s="19">
        <v>1936</v>
      </c>
      <c r="D20" s="19" t="s">
        <v>136</v>
      </c>
      <c r="E20" s="19" t="s">
        <v>138</v>
      </c>
      <c r="F20" s="19">
        <v>2</v>
      </c>
      <c r="G20" s="19">
        <v>2</v>
      </c>
      <c r="H20" s="25">
        <v>447.8</v>
      </c>
      <c r="I20" s="25">
        <v>447.8</v>
      </c>
      <c r="J20" s="25">
        <v>371.8</v>
      </c>
      <c r="K20" s="27">
        <v>29</v>
      </c>
      <c r="L20" s="25">
        <f>'Таблицы 2, 3'!C11</f>
        <v>748918.86</v>
      </c>
      <c r="M20" s="25" t="s">
        <v>136</v>
      </c>
      <c r="N20" s="25" t="s">
        <v>136</v>
      </c>
      <c r="O20" s="25" t="s">
        <v>136</v>
      </c>
      <c r="P20" s="25">
        <f>L20</f>
        <v>748918.86</v>
      </c>
      <c r="Q20" s="20" t="s">
        <v>152</v>
      </c>
    </row>
    <row r="21" spans="1:17" s="4" customFormat="1" ht="13.5">
      <c r="A21" s="24" t="s">
        <v>26</v>
      </c>
      <c r="B21" s="18" t="s">
        <v>164</v>
      </c>
      <c r="C21" s="19">
        <v>1958</v>
      </c>
      <c r="D21" s="19" t="s">
        <v>136</v>
      </c>
      <c r="E21" s="19" t="s">
        <v>138</v>
      </c>
      <c r="F21" s="19">
        <v>2</v>
      </c>
      <c r="G21" s="19">
        <v>2</v>
      </c>
      <c r="H21" s="25">
        <v>371.9</v>
      </c>
      <c r="I21" s="25">
        <v>371.9</v>
      </c>
      <c r="J21" s="25">
        <v>240.89999999999998</v>
      </c>
      <c r="K21" s="27">
        <v>33</v>
      </c>
      <c r="L21" s="25">
        <f>'Таблицы 2, 3'!C12</f>
        <v>785725.42</v>
      </c>
      <c r="M21" s="25" t="s">
        <v>136</v>
      </c>
      <c r="N21" s="25" t="s">
        <v>136</v>
      </c>
      <c r="O21" s="25" t="s">
        <v>136</v>
      </c>
      <c r="P21" s="25">
        <f aca="true" t="shared" si="0" ref="P21:P84">L21</f>
        <v>785725.42</v>
      </c>
      <c r="Q21" s="20" t="s">
        <v>152</v>
      </c>
    </row>
    <row r="22" spans="1:17" s="4" customFormat="1" ht="13.5">
      <c r="A22" s="24" t="s">
        <v>27</v>
      </c>
      <c r="B22" s="18" t="s">
        <v>165</v>
      </c>
      <c r="C22" s="19">
        <v>1917</v>
      </c>
      <c r="D22" s="19" t="s">
        <v>136</v>
      </c>
      <c r="E22" s="19" t="s">
        <v>139</v>
      </c>
      <c r="F22" s="19">
        <v>1</v>
      </c>
      <c r="G22" s="19">
        <v>1</v>
      </c>
      <c r="H22" s="25">
        <v>266.9</v>
      </c>
      <c r="I22" s="25">
        <v>247.2</v>
      </c>
      <c r="J22" s="25">
        <v>111.29999999999998</v>
      </c>
      <c r="K22" s="27">
        <v>15</v>
      </c>
      <c r="L22" s="25">
        <f>'Таблицы 2, 3'!C13</f>
        <v>498119.3</v>
      </c>
      <c r="M22" s="25" t="s">
        <v>136</v>
      </c>
      <c r="N22" s="25" t="s">
        <v>136</v>
      </c>
      <c r="O22" s="25" t="s">
        <v>136</v>
      </c>
      <c r="P22" s="25">
        <f t="shared" si="0"/>
        <v>498119.3</v>
      </c>
      <c r="Q22" s="20" t="s">
        <v>152</v>
      </c>
    </row>
    <row r="23" spans="1:17" s="4" customFormat="1" ht="13.5">
      <c r="A23" s="24" t="s">
        <v>28</v>
      </c>
      <c r="B23" s="18" t="s">
        <v>166</v>
      </c>
      <c r="C23" s="19">
        <v>1925</v>
      </c>
      <c r="D23" s="19" t="s">
        <v>136</v>
      </c>
      <c r="E23" s="19" t="s">
        <v>139</v>
      </c>
      <c r="F23" s="19">
        <v>2</v>
      </c>
      <c r="G23" s="19">
        <v>2</v>
      </c>
      <c r="H23" s="25">
        <v>152.7</v>
      </c>
      <c r="I23" s="25">
        <v>152.7</v>
      </c>
      <c r="J23" s="25">
        <v>123.69999999999999</v>
      </c>
      <c r="K23" s="27">
        <v>10</v>
      </c>
      <c r="L23" s="25">
        <f>'Таблицы 2, 3'!C14</f>
        <v>240494.62</v>
      </c>
      <c r="M23" s="25" t="s">
        <v>136</v>
      </c>
      <c r="N23" s="25" t="s">
        <v>136</v>
      </c>
      <c r="O23" s="25" t="s">
        <v>136</v>
      </c>
      <c r="P23" s="25">
        <f t="shared" si="0"/>
        <v>240494.62</v>
      </c>
      <c r="Q23" s="20" t="s">
        <v>152</v>
      </c>
    </row>
    <row r="24" spans="1:17" s="4" customFormat="1" ht="13.5">
      <c r="A24" s="24" t="s">
        <v>29</v>
      </c>
      <c r="B24" s="18" t="s">
        <v>167</v>
      </c>
      <c r="C24" s="19">
        <v>1953</v>
      </c>
      <c r="D24" s="19" t="s">
        <v>136</v>
      </c>
      <c r="E24" s="19" t="s">
        <v>138</v>
      </c>
      <c r="F24" s="19">
        <v>2</v>
      </c>
      <c r="G24" s="19">
        <v>2</v>
      </c>
      <c r="H24" s="25">
        <v>374.3</v>
      </c>
      <c r="I24" s="25">
        <v>260.6</v>
      </c>
      <c r="J24" s="25">
        <v>47.60000000000002</v>
      </c>
      <c r="K24" s="27">
        <v>21</v>
      </c>
      <c r="L24" s="25">
        <f>'Таблицы 2, 3'!C15</f>
        <v>681990</v>
      </c>
      <c r="M24" s="25" t="s">
        <v>136</v>
      </c>
      <c r="N24" s="25" t="s">
        <v>136</v>
      </c>
      <c r="O24" s="25" t="s">
        <v>136</v>
      </c>
      <c r="P24" s="25">
        <f t="shared" si="0"/>
        <v>681990</v>
      </c>
      <c r="Q24" s="20" t="s">
        <v>152</v>
      </c>
    </row>
    <row r="25" spans="1:17" s="4" customFormat="1" ht="13.5">
      <c r="A25" s="24" t="s">
        <v>30</v>
      </c>
      <c r="B25" s="18" t="s">
        <v>168</v>
      </c>
      <c r="C25" s="19">
        <v>1957</v>
      </c>
      <c r="D25" s="19" t="s">
        <v>136</v>
      </c>
      <c r="E25" s="19" t="s">
        <v>138</v>
      </c>
      <c r="F25" s="19">
        <v>2</v>
      </c>
      <c r="G25" s="19">
        <v>1</v>
      </c>
      <c r="H25" s="25">
        <v>193.4</v>
      </c>
      <c r="I25" s="25">
        <v>134.2</v>
      </c>
      <c r="J25" s="25">
        <v>39.19999999999999</v>
      </c>
      <c r="K25" s="27">
        <v>12</v>
      </c>
      <c r="L25" s="25">
        <f>'Таблицы 2, 3'!C16</f>
        <v>315354.78</v>
      </c>
      <c r="M25" s="25" t="s">
        <v>136</v>
      </c>
      <c r="N25" s="25" t="s">
        <v>136</v>
      </c>
      <c r="O25" s="25" t="s">
        <v>136</v>
      </c>
      <c r="P25" s="25">
        <f t="shared" si="0"/>
        <v>315354.78</v>
      </c>
      <c r="Q25" s="20" t="s">
        <v>660</v>
      </c>
    </row>
    <row r="26" spans="1:17" s="4" customFormat="1" ht="13.5">
      <c r="A26" s="24" t="s">
        <v>31</v>
      </c>
      <c r="B26" s="18" t="s">
        <v>169</v>
      </c>
      <c r="C26" s="19">
        <v>1956</v>
      </c>
      <c r="D26" s="19" t="s">
        <v>136</v>
      </c>
      <c r="E26" s="19" t="s">
        <v>138</v>
      </c>
      <c r="F26" s="19">
        <v>2</v>
      </c>
      <c r="G26" s="19">
        <v>2</v>
      </c>
      <c r="H26" s="25">
        <v>367.2</v>
      </c>
      <c r="I26" s="25">
        <v>254</v>
      </c>
      <c r="J26" s="25">
        <v>205</v>
      </c>
      <c r="K26" s="27">
        <v>21</v>
      </c>
      <c r="L26" s="25">
        <f>'Таблицы 2, 3'!C17</f>
        <v>613181</v>
      </c>
      <c r="M26" s="25" t="s">
        <v>136</v>
      </c>
      <c r="N26" s="25" t="s">
        <v>136</v>
      </c>
      <c r="O26" s="25" t="s">
        <v>136</v>
      </c>
      <c r="P26" s="25">
        <f t="shared" si="0"/>
        <v>613181</v>
      </c>
      <c r="Q26" s="20" t="s">
        <v>660</v>
      </c>
    </row>
    <row r="27" spans="1:17" s="4" customFormat="1" ht="13.5">
      <c r="A27" s="24" t="s">
        <v>32</v>
      </c>
      <c r="B27" s="18" t="s">
        <v>170</v>
      </c>
      <c r="C27" s="19">
        <v>1956</v>
      </c>
      <c r="D27" s="19" t="s">
        <v>136</v>
      </c>
      <c r="E27" s="19" t="s">
        <v>138</v>
      </c>
      <c r="F27" s="19">
        <v>2</v>
      </c>
      <c r="G27" s="19">
        <v>3</v>
      </c>
      <c r="H27" s="25">
        <v>614.4</v>
      </c>
      <c r="I27" s="25">
        <v>425.6</v>
      </c>
      <c r="J27" s="25">
        <v>40.60000000000002</v>
      </c>
      <c r="K27" s="27">
        <v>38</v>
      </c>
      <c r="L27" s="25">
        <f>'Таблицы 2, 3'!C18</f>
        <v>988122</v>
      </c>
      <c r="M27" s="25" t="s">
        <v>136</v>
      </c>
      <c r="N27" s="25" t="s">
        <v>136</v>
      </c>
      <c r="O27" s="25" t="s">
        <v>136</v>
      </c>
      <c r="P27" s="25">
        <f t="shared" si="0"/>
        <v>988122</v>
      </c>
      <c r="Q27" s="20" t="s">
        <v>660</v>
      </c>
    </row>
    <row r="28" spans="1:17" s="4" customFormat="1" ht="13.5">
      <c r="A28" s="24" t="s">
        <v>33</v>
      </c>
      <c r="B28" s="18" t="s">
        <v>171</v>
      </c>
      <c r="C28" s="19">
        <v>1914</v>
      </c>
      <c r="D28" s="19" t="s">
        <v>136</v>
      </c>
      <c r="E28" s="19" t="s">
        <v>139</v>
      </c>
      <c r="F28" s="19">
        <v>1</v>
      </c>
      <c r="G28" s="19">
        <v>3</v>
      </c>
      <c r="H28" s="25">
        <v>165</v>
      </c>
      <c r="I28" s="25">
        <v>83</v>
      </c>
      <c r="J28" s="25">
        <v>83</v>
      </c>
      <c r="K28" s="27">
        <v>11</v>
      </c>
      <c r="L28" s="25">
        <f>'Таблицы 2, 3'!C19</f>
        <v>329644.8</v>
      </c>
      <c r="M28" s="25" t="s">
        <v>136</v>
      </c>
      <c r="N28" s="25" t="s">
        <v>136</v>
      </c>
      <c r="O28" s="25" t="s">
        <v>136</v>
      </c>
      <c r="P28" s="25">
        <f t="shared" si="0"/>
        <v>329644.8</v>
      </c>
      <c r="Q28" s="20" t="s">
        <v>660</v>
      </c>
    </row>
    <row r="29" spans="1:17" s="4" customFormat="1" ht="13.5">
      <c r="A29" s="24" t="s">
        <v>34</v>
      </c>
      <c r="B29" s="18" t="s">
        <v>172</v>
      </c>
      <c r="C29" s="19">
        <v>1906</v>
      </c>
      <c r="D29" s="19" t="s">
        <v>136</v>
      </c>
      <c r="E29" s="19" t="s">
        <v>139</v>
      </c>
      <c r="F29" s="19">
        <v>2</v>
      </c>
      <c r="G29" s="19">
        <v>4</v>
      </c>
      <c r="H29" s="25">
        <v>374</v>
      </c>
      <c r="I29" s="25">
        <v>265</v>
      </c>
      <c r="J29" s="25">
        <v>116</v>
      </c>
      <c r="K29" s="27">
        <v>18</v>
      </c>
      <c r="L29" s="25">
        <f>'Таблицы 2, 3'!C20</f>
        <v>331344</v>
      </c>
      <c r="M29" s="25" t="s">
        <v>136</v>
      </c>
      <c r="N29" s="25" t="s">
        <v>136</v>
      </c>
      <c r="O29" s="25" t="s">
        <v>136</v>
      </c>
      <c r="P29" s="25">
        <f t="shared" si="0"/>
        <v>331344</v>
      </c>
      <c r="Q29" s="20" t="s">
        <v>152</v>
      </c>
    </row>
    <row r="30" spans="1:17" s="4" customFormat="1" ht="13.5">
      <c r="A30" s="24" t="s">
        <v>35</v>
      </c>
      <c r="B30" s="18" t="s">
        <v>173</v>
      </c>
      <c r="C30" s="19">
        <v>1961</v>
      </c>
      <c r="D30" s="19" t="s">
        <v>136</v>
      </c>
      <c r="E30" s="19" t="s">
        <v>151</v>
      </c>
      <c r="F30" s="19">
        <v>2</v>
      </c>
      <c r="G30" s="19">
        <v>2</v>
      </c>
      <c r="H30" s="25">
        <v>390.3</v>
      </c>
      <c r="I30" s="25">
        <v>251.3</v>
      </c>
      <c r="J30" s="25">
        <v>31.30000000000001</v>
      </c>
      <c r="K30" s="27">
        <v>39</v>
      </c>
      <c r="L30" s="25">
        <f>'Таблицы 2, 3'!C21</f>
        <v>683287</v>
      </c>
      <c r="M30" s="25" t="s">
        <v>136</v>
      </c>
      <c r="N30" s="25" t="s">
        <v>136</v>
      </c>
      <c r="O30" s="25" t="s">
        <v>136</v>
      </c>
      <c r="P30" s="25">
        <f t="shared" si="0"/>
        <v>683287</v>
      </c>
      <c r="Q30" s="20" t="s">
        <v>660</v>
      </c>
    </row>
    <row r="31" spans="1:17" s="4" customFormat="1" ht="13.5">
      <c r="A31" s="24" t="s">
        <v>36</v>
      </c>
      <c r="B31" s="18" t="s">
        <v>174</v>
      </c>
      <c r="C31" s="19">
        <v>1959</v>
      </c>
      <c r="D31" s="19" t="s">
        <v>136</v>
      </c>
      <c r="E31" s="19" t="s">
        <v>139</v>
      </c>
      <c r="F31" s="19">
        <v>1</v>
      </c>
      <c r="G31" s="19">
        <v>3</v>
      </c>
      <c r="H31" s="25">
        <v>109.4</v>
      </c>
      <c r="I31" s="25">
        <v>49.4</v>
      </c>
      <c r="J31" s="25">
        <v>49.4</v>
      </c>
      <c r="K31" s="27">
        <v>13</v>
      </c>
      <c r="L31" s="25">
        <f>'Таблицы 2, 3'!C22</f>
        <v>284320</v>
      </c>
      <c r="M31" s="25" t="s">
        <v>136</v>
      </c>
      <c r="N31" s="25" t="s">
        <v>136</v>
      </c>
      <c r="O31" s="25" t="s">
        <v>136</v>
      </c>
      <c r="P31" s="25">
        <f t="shared" si="0"/>
        <v>284320</v>
      </c>
      <c r="Q31" s="20" t="s">
        <v>152</v>
      </c>
    </row>
    <row r="32" spans="1:17" s="4" customFormat="1" ht="13.5">
      <c r="A32" s="24" t="s">
        <v>37</v>
      </c>
      <c r="B32" s="18" t="s">
        <v>175</v>
      </c>
      <c r="C32" s="19">
        <v>1961</v>
      </c>
      <c r="D32" s="19" t="s">
        <v>136</v>
      </c>
      <c r="E32" s="19" t="s">
        <v>138</v>
      </c>
      <c r="F32" s="19">
        <v>1</v>
      </c>
      <c r="G32" s="19">
        <v>7</v>
      </c>
      <c r="H32" s="25">
        <v>725</v>
      </c>
      <c r="I32" s="25">
        <v>271</v>
      </c>
      <c r="J32" s="25">
        <v>271</v>
      </c>
      <c r="K32" s="27">
        <v>20</v>
      </c>
      <c r="L32" s="25">
        <f>'Таблицы 2, 3'!C23</f>
        <v>434000</v>
      </c>
      <c r="M32" s="25" t="s">
        <v>136</v>
      </c>
      <c r="N32" s="25" t="s">
        <v>136</v>
      </c>
      <c r="O32" s="25" t="s">
        <v>136</v>
      </c>
      <c r="P32" s="25">
        <f t="shared" si="0"/>
        <v>434000</v>
      </c>
      <c r="Q32" s="20" t="s">
        <v>660</v>
      </c>
    </row>
    <row r="33" spans="1:17" s="4" customFormat="1" ht="13.5">
      <c r="A33" s="24" t="s">
        <v>38</v>
      </c>
      <c r="B33" s="18" t="s">
        <v>644</v>
      </c>
      <c r="C33" s="19">
        <v>1917</v>
      </c>
      <c r="D33" s="19" t="s">
        <v>136</v>
      </c>
      <c r="E33" s="19" t="s">
        <v>150</v>
      </c>
      <c r="F33" s="19">
        <v>2</v>
      </c>
      <c r="G33" s="19">
        <v>3</v>
      </c>
      <c r="H33" s="25">
        <v>348.5</v>
      </c>
      <c r="I33" s="25">
        <v>106.63</v>
      </c>
      <c r="J33" s="25">
        <v>22.629999999999995</v>
      </c>
      <c r="K33" s="27">
        <v>35</v>
      </c>
      <c r="L33" s="25">
        <f>'Таблицы 2, 3'!C24</f>
        <v>888344</v>
      </c>
      <c r="M33" s="25" t="s">
        <v>136</v>
      </c>
      <c r="N33" s="25" t="s">
        <v>136</v>
      </c>
      <c r="O33" s="25" t="s">
        <v>136</v>
      </c>
      <c r="P33" s="25">
        <f t="shared" si="0"/>
        <v>888344</v>
      </c>
      <c r="Q33" s="20" t="s">
        <v>680</v>
      </c>
    </row>
    <row r="34" spans="1:17" s="4" customFormat="1" ht="13.5">
      <c r="A34" s="24" t="s">
        <v>39</v>
      </c>
      <c r="B34" s="18" t="s">
        <v>176</v>
      </c>
      <c r="C34" s="19">
        <v>1959</v>
      </c>
      <c r="D34" s="19" t="s">
        <v>136</v>
      </c>
      <c r="E34" s="19" t="s">
        <v>138</v>
      </c>
      <c r="F34" s="19">
        <v>1</v>
      </c>
      <c r="G34" s="19">
        <v>2</v>
      </c>
      <c r="H34" s="25">
        <v>341.64</v>
      </c>
      <c r="I34" s="25">
        <v>341.64</v>
      </c>
      <c r="J34" s="25">
        <v>341.64</v>
      </c>
      <c r="K34" s="27">
        <v>18</v>
      </c>
      <c r="L34" s="25">
        <f>'Таблицы 2, 3'!C25</f>
        <v>509594.29</v>
      </c>
      <c r="M34" s="25" t="s">
        <v>136</v>
      </c>
      <c r="N34" s="25" t="s">
        <v>136</v>
      </c>
      <c r="O34" s="25" t="s">
        <v>136</v>
      </c>
      <c r="P34" s="25">
        <f t="shared" si="0"/>
        <v>509594.29</v>
      </c>
      <c r="Q34" s="20" t="s">
        <v>680</v>
      </c>
    </row>
    <row r="35" spans="1:17" s="4" customFormat="1" ht="13.5">
      <c r="A35" s="24" t="s">
        <v>40</v>
      </c>
      <c r="B35" s="18" t="s">
        <v>177</v>
      </c>
      <c r="C35" s="19">
        <v>1948</v>
      </c>
      <c r="D35" s="19" t="s">
        <v>136</v>
      </c>
      <c r="E35" s="19" t="s">
        <v>139</v>
      </c>
      <c r="F35" s="19">
        <v>1</v>
      </c>
      <c r="G35" s="19">
        <v>4</v>
      </c>
      <c r="H35" s="25">
        <v>174.6</v>
      </c>
      <c r="I35" s="25">
        <v>103.6</v>
      </c>
      <c r="J35" s="25">
        <v>24.599999999999994</v>
      </c>
      <c r="K35" s="27">
        <v>10</v>
      </c>
      <c r="L35" s="25">
        <f>'Таблицы 2, 3'!C26</f>
        <v>605000</v>
      </c>
      <c r="M35" s="25" t="s">
        <v>136</v>
      </c>
      <c r="N35" s="25" t="s">
        <v>136</v>
      </c>
      <c r="O35" s="25" t="s">
        <v>136</v>
      </c>
      <c r="P35" s="25">
        <f t="shared" si="0"/>
        <v>605000</v>
      </c>
      <c r="Q35" s="20" t="s">
        <v>152</v>
      </c>
    </row>
    <row r="36" spans="1:17" s="4" customFormat="1" ht="13.5">
      <c r="A36" s="24" t="s">
        <v>41</v>
      </c>
      <c r="B36" s="18" t="s">
        <v>178</v>
      </c>
      <c r="C36" s="19">
        <v>1950</v>
      </c>
      <c r="D36" s="19" t="s">
        <v>136</v>
      </c>
      <c r="E36" s="19" t="s">
        <v>138</v>
      </c>
      <c r="F36" s="19">
        <v>1</v>
      </c>
      <c r="G36" s="19">
        <v>4</v>
      </c>
      <c r="H36" s="25">
        <v>110.8</v>
      </c>
      <c r="I36" s="25">
        <v>60.9</v>
      </c>
      <c r="J36" s="25">
        <v>32.9</v>
      </c>
      <c r="K36" s="27">
        <v>15</v>
      </c>
      <c r="L36" s="25">
        <f>'Таблицы 2, 3'!C27</f>
        <v>349937.26</v>
      </c>
      <c r="M36" s="25" t="s">
        <v>136</v>
      </c>
      <c r="N36" s="25" t="s">
        <v>136</v>
      </c>
      <c r="O36" s="25" t="s">
        <v>136</v>
      </c>
      <c r="P36" s="25">
        <f t="shared" si="0"/>
        <v>349937.26</v>
      </c>
      <c r="Q36" s="20" t="s">
        <v>152</v>
      </c>
    </row>
    <row r="37" spans="1:17" s="4" customFormat="1" ht="13.5">
      <c r="A37" s="24" t="s">
        <v>42</v>
      </c>
      <c r="B37" s="17" t="s">
        <v>633</v>
      </c>
      <c r="C37" s="19">
        <v>1954</v>
      </c>
      <c r="D37" s="19" t="s">
        <v>136</v>
      </c>
      <c r="E37" s="19" t="s">
        <v>138</v>
      </c>
      <c r="F37" s="19">
        <v>2</v>
      </c>
      <c r="G37" s="19">
        <v>1</v>
      </c>
      <c r="H37" s="25">
        <v>556.16</v>
      </c>
      <c r="I37" s="25">
        <v>556.16</v>
      </c>
      <c r="J37" s="25">
        <v>556.16</v>
      </c>
      <c r="K37" s="27">
        <v>29</v>
      </c>
      <c r="L37" s="25">
        <f>'Таблицы 2, 3'!C28</f>
        <v>923322</v>
      </c>
      <c r="M37" s="25" t="s">
        <v>136</v>
      </c>
      <c r="N37" s="25" t="s">
        <v>136</v>
      </c>
      <c r="O37" s="25" t="s">
        <v>136</v>
      </c>
      <c r="P37" s="25">
        <f t="shared" si="0"/>
        <v>923322</v>
      </c>
      <c r="Q37" s="20" t="s">
        <v>692</v>
      </c>
    </row>
    <row r="38" spans="1:17" s="4" customFormat="1" ht="13.5">
      <c r="A38" s="24" t="s">
        <v>43</v>
      </c>
      <c r="B38" s="18" t="s">
        <v>179</v>
      </c>
      <c r="C38" s="19">
        <v>1917</v>
      </c>
      <c r="D38" s="19" t="s">
        <v>136</v>
      </c>
      <c r="E38" s="19" t="s">
        <v>139</v>
      </c>
      <c r="F38" s="19">
        <v>2</v>
      </c>
      <c r="G38" s="19">
        <v>1</v>
      </c>
      <c r="H38" s="25">
        <v>102.65</v>
      </c>
      <c r="I38" s="25">
        <v>102.65</v>
      </c>
      <c r="J38" s="25">
        <v>102.65</v>
      </c>
      <c r="K38" s="27">
        <v>9</v>
      </c>
      <c r="L38" s="25">
        <f>'Таблицы 2, 3'!C29</f>
        <v>236163.44</v>
      </c>
      <c r="M38" s="25" t="s">
        <v>136</v>
      </c>
      <c r="N38" s="25" t="s">
        <v>136</v>
      </c>
      <c r="O38" s="25" t="s">
        <v>136</v>
      </c>
      <c r="P38" s="25">
        <f t="shared" si="0"/>
        <v>236163.44</v>
      </c>
      <c r="Q38" s="20" t="s">
        <v>680</v>
      </c>
    </row>
    <row r="39" spans="1:17" s="4" customFormat="1" ht="13.5">
      <c r="A39" s="24" t="s">
        <v>44</v>
      </c>
      <c r="B39" s="18" t="s">
        <v>180</v>
      </c>
      <c r="C39" s="19">
        <v>1959</v>
      </c>
      <c r="D39" s="19" t="s">
        <v>136</v>
      </c>
      <c r="E39" s="19" t="s">
        <v>138</v>
      </c>
      <c r="F39" s="19">
        <v>2</v>
      </c>
      <c r="G39" s="19">
        <v>3</v>
      </c>
      <c r="H39" s="25">
        <v>637.2</v>
      </c>
      <c r="I39" s="25">
        <v>430.8</v>
      </c>
      <c r="J39" s="25">
        <v>247.8</v>
      </c>
      <c r="K39" s="27">
        <v>44</v>
      </c>
      <c r="L39" s="25">
        <f>'Таблицы 2, 3'!C30</f>
        <v>907433</v>
      </c>
      <c r="M39" s="25" t="s">
        <v>136</v>
      </c>
      <c r="N39" s="25" t="s">
        <v>136</v>
      </c>
      <c r="O39" s="25" t="s">
        <v>136</v>
      </c>
      <c r="P39" s="25">
        <f t="shared" si="0"/>
        <v>907433</v>
      </c>
      <c r="Q39" s="20" t="s">
        <v>660</v>
      </c>
    </row>
    <row r="40" spans="1:17" s="4" customFormat="1" ht="13.5">
      <c r="A40" s="24" t="s">
        <v>45</v>
      </c>
      <c r="B40" s="18" t="s">
        <v>181</v>
      </c>
      <c r="C40" s="19">
        <v>1955</v>
      </c>
      <c r="D40" s="19" t="s">
        <v>136</v>
      </c>
      <c r="E40" s="19" t="s">
        <v>138</v>
      </c>
      <c r="F40" s="19">
        <v>2</v>
      </c>
      <c r="G40" s="19">
        <v>3</v>
      </c>
      <c r="H40" s="25">
        <v>618.7</v>
      </c>
      <c r="I40" s="25">
        <v>419.2</v>
      </c>
      <c r="J40" s="25">
        <v>66.19999999999999</v>
      </c>
      <c r="K40" s="27">
        <v>35</v>
      </c>
      <c r="L40" s="25">
        <f>'Таблицы 2, 3'!C31</f>
        <v>827224</v>
      </c>
      <c r="M40" s="25" t="s">
        <v>136</v>
      </c>
      <c r="N40" s="25" t="s">
        <v>136</v>
      </c>
      <c r="O40" s="25" t="s">
        <v>136</v>
      </c>
      <c r="P40" s="25">
        <f t="shared" si="0"/>
        <v>827224</v>
      </c>
      <c r="Q40" s="20" t="s">
        <v>152</v>
      </c>
    </row>
    <row r="41" spans="1:17" s="4" customFormat="1" ht="13.5">
      <c r="A41" s="24" t="s">
        <v>46</v>
      </c>
      <c r="B41" s="18" t="s">
        <v>645</v>
      </c>
      <c r="C41" s="19">
        <v>1917</v>
      </c>
      <c r="D41" s="19" t="s">
        <v>136</v>
      </c>
      <c r="E41" s="19" t="s">
        <v>139</v>
      </c>
      <c r="F41" s="19">
        <v>1</v>
      </c>
      <c r="G41" s="19">
        <v>1</v>
      </c>
      <c r="H41" s="25">
        <v>203.2</v>
      </c>
      <c r="I41" s="25">
        <v>203.2</v>
      </c>
      <c r="J41" s="25">
        <v>203.2</v>
      </c>
      <c r="K41" s="27">
        <v>19</v>
      </c>
      <c r="L41" s="25">
        <f>'Таблицы 2, 3'!C32</f>
        <v>40389.89</v>
      </c>
      <c r="M41" s="25" t="s">
        <v>136</v>
      </c>
      <c r="N41" s="25" t="s">
        <v>136</v>
      </c>
      <c r="O41" s="25" t="s">
        <v>136</v>
      </c>
      <c r="P41" s="25">
        <f t="shared" si="0"/>
        <v>40389.89</v>
      </c>
      <c r="Q41" s="20" t="s">
        <v>680</v>
      </c>
    </row>
    <row r="42" spans="1:17" s="4" customFormat="1" ht="13.5">
      <c r="A42" s="24" t="s">
        <v>47</v>
      </c>
      <c r="B42" s="18" t="s">
        <v>182</v>
      </c>
      <c r="C42" s="19">
        <v>1914</v>
      </c>
      <c r="D42" s="19" t="s">
        <v>136</v>
      </c>
      <c r="E42" s="19" t="s">
        <v>139</v>
      </c>
      <c r="F42" s="19">
        <v>1</v>
      </c>
      <c r="G42" s="19">
        <v>5</v>
      </c>
      <c r="H42" s="25">
        <v>200</v>
      </c>
      <c r="I42" s="25">
        <v>112</v>
      </c>
      <c r="J42" s="25">
        <v>82</v>
      </c>
      <c r="K42" s="27">
        <v>12</v>
      </c>
      <c r="L42" s="25">
        <f>'Таблицы 2, 3'!C33</f>
        <v>228088.1</v>
      </c>
      <c r="M42" s="25" t="s">
        <v>136</v>
      </c>
      <c r="N42" s="25" t="s">
        <v>136</v>
      </c>
      <c r="O42" s="25" t="s">
        <v>136</v>
      </c>
      <c r="P42" s="25">
        <f t="shared" si="0"/>
        <v>228088.1</v>
      </c>
      <c r="Q42" s="20" t="s">
        <v>660</v>
      </c>
    </row>
    <row r="43" spans="1:17" s="4" customFormat="1" ht="13.5">
      <c r="A43" s="24" t="s">
        <v>48</v>
      </c>
      <c r="B43" s="18" t="s">
        <v>183</v>
      </c>
      <c r="C43" s="19">
        <v>1964</v>
      </c>
      <c r="D43" s="19" t="s">
        <v>136</v>
      </c>
      <c r="E43" s="19" t="s">
        <v>138</v>
      </c>
      <c r="F43" s="19">
        <v>2</v>
      </c>
      <c r="G43" s="19">
        <v>2</v>
      </c>
      <c r="H43" s="25">
        <v>537.8</v>
      </c>
      <c r="I43" s="25">
        <v>405.6</v>
      </c>
      <c r="J43" s="25">
        <v>347.6</v>
      </c>
      <c r="K43" s="27">
        <v>50</v>
      </c>
      <c r="L43" s="25">
        <f>'Таблицы 2, 3'!C34</f>
        <v>799721.4</v>
      </c>
      <c r="M43" s="25" t="s">
        <v>136</v>
      </c>
      <c r="N43" s="25" t="s">
        <v>136</v>
      </c>
      <c r="O43" s="25" t="s">
        <v>136</v>
      </c>
      <c r="P43" s="25">
        <f t="shared" si="0"/>
        <v>799721.4</v>
      </c>
      <c r="Q43" s="20" t="s">
        <v>680</v>
      </c>
    </row>
    <row r="44" spans="1:17" s="4" customFormat="1" ht="13.5">
      <c r="A44" s="24" t="s">
        <v>49</v>
      </c>
      <c r="B44" s="18" t="s">
        <v>184</v>
      </c>
      <c r="C44" s="19">
        <v>1917</v>
      </c>
      <c r="D44" s="19" t="s">
        <v>136</v>
      </c>
      <c r="E44" s="19" t="s">
        <v>139</v>
      </c>
      <c r="F44" s="19">
        <v>2</v>
      </c>
      <c r="G44" s="19">
        <v>1</v>
      </c>
      <c r="H44" s="29">
        <v>262.1</v>
      </c>
      <c r="I44" s="29">
        <v>262.1</v>
      </c>
      <c r="J44" s="25">
        <v>247.10000000000002</v>
      </c>
      <c r="K44" s="27">
        <v>22</v>
      </c>
      <c r="L44" s="25">
        <f>'Таблицы 2, 3'!C35</f>
        <v>230741.92</v>
      </c>
      <c r="M44" s="25" t="s">
        <v>136</v>
      </c>
      <c r="N44" s="25" t="s">
        <v>136</v>
      </c>
      <c r="O44" s="25" t="s">
        <v>136</v>
      </c>
      <c r="P44" s="25">
        <f t="shared" si="0"/>
        <v>230741.92</v>
      </c>
      <c r="Q44" s="20" t="s">
        <v>660</v>
      </c>
    </row>
    <row r="45" spans="1:17" s="4" customFormat="1" ht="13.5">
      <c r="A45" s="24" t="s">
        <v>50</v>
      </c>
      <c r="B45" s="18" t="s">
        <v>185</v>
      </c>
      <c r="C45" s="19">
        <v>1965</v>
      </c>
      <c r="D45" s="19" t="s">
        <v>136</v>
      </c>
      <c r="E45" s="19" t="s">
        <v>138</v>
      </c>
      <c r="F45" s="19">
        <v>2</v>
      </c>
      <c r="G45" s="19">
        <v>2</v>
      </c>
      <c r="H45" s="25">
        <v>996</v>
      </c>
      <c r="I45" s="25">
        <v>632.7</v>
      </c>
      <c r="J45" s="25">
        <v>632.7</v>
      </c>
      <c r="K45" s="27">
        <v>38</v>
      </c>
      <c r="L45" s="25">
        <f>'Таблицы 2, 3'!C36</f>
        <v>853445</v>
      </c>
      <c r="M45" s="25" t="s">
        <v>136</v>
      </c>
      <c r="N45" s="25" t="s">
        <v>136</v>
      </c>
      <c r="O45" s="25" t="s">
        <v>136</v>
      </c>
      <c r="P45" s="25">
        <f t="shared" si="0"/>
        <v>853445</v>
      </c>
      <c r="Q45" s="20" t="s">
        <v>152</v>
      </c>
    </row>
    <row r="46" spans="1:17" s="4" customFormat="1" ht="13.5">
      <c r="A46" s="24" t="s">
        <v>51</v>
      </c>
      <c r="B46" s="18" t="s">
        <v>186</v>
      </c>
      <c r="C46" s="19">
        <v>1959</v>
      </c>
      <c r="D46" s="19" t="s">
        <v>136</v>
      </c>
      <c r="E46" s="19" t="s">
        <v>138</v>
      </c>
      <c r="F46" s="19">
        <v>1</v>
      </c>
      <c r="G46" s="19">
        <v>1</v>
      </c>
      <c r="H46" s="25">
        <v>135</v>
      </c>
      <c r="I46" s="25">
        <v>93.8</v>
      </c>
      <c r="J46" s="25">
        <v>31.799999999999997</v>
      </c>
      <c r="K46" s="27">
        <v>9</v>
      </c>
      <c r="L46" s="25">
        <f>'Таблицы 2, 3'!C37</f>
        <v>488336.89</v>
      </c>
      <c r="M46" s="25" t="s">
        <v>136</v>
      </c>
      <c r="N46" s="25" t="s">
        <v>136</v>
      </c>
      <c r="O46" s="25" t="s">
        <v>136</v>
      </c>
      <c r="P46" s="25">
        <f t="shared" si="0"/>
        <v>488336.89</v>
      </c>
      <c r="Q46" s="20" t="s">
        <v>660</v>
      </c>
    </row>
    <row r="47" spans="1:17" s="4" customFormat="1" ht="13.5">
      <c r="A47" s="24" t="s">
        <v>52</v>
      </c>
      <c r="B47" s="18" t="s">
        <v>187</v>
      </c>
      <c r="C47" s="19">
        <v>1956</v>
      </c>
      <c r="D47" s="19" t="s">
        <v>136</v>
      </c>
      <c r="E47" s="19" t="s">
        <v>138</v>
      </c>
      <c r="F47" s="19">
        <v>3</v>
      </c>
      <c r="G47" s="19">
        <v>1</v>
      </c>
      <c r="H47" s="25">
        <v>1055.02</v>
      </c>
      <c r="I47" s="25">
        <v>989.2</v>
      </c>
      <c r="J47" s="25">
        <v>959.5</v>
      </c>
      <c r="K47" s="27">
        <v>88</v>
      </c>
      <c r="L47" s="25">
        <f>'Таблицы 2, 3'!C38</f>
        <v>1732004.84</v>
      </c>
      <c r="M47" s="25" t="s">
        <v>136</v>
      </c>
      <c r="N47" s="25" t="s">
        <v>136</v>
      </c>
      <c r="O47" s="25" t="s">
        <v>136</v>
      </c>
      <c r="P47" s="25">
        <f t="shared" si="0"/>
        <v>1732004.84</v>
      </c>
      <c r="Q47" s="20" t="s">
        <v>680</v>
      </c>
    </row>
    <row r="48" spans="1:17" s="4" customFormat="1" ht="13.5">
      <c r="A48" s="24" t="s">
        <v>53</v>
      </c>
      <c r="B48" s="18" t="s">
        <v>188</v>
      </c>
      <c r="C48" s="19">
        <v>1958</v>
      </c>
      <c r="D48" s="19" t="s">
        <v>136</v>
      </c>
      <c r="E48" s="19" t="s">
        <v>139</v>
      </c>
      <c r="F48" s="19">
        <v>1</v>
      </c>
      <c r="G48" s="19">
        <v>2</v>
      </c>
      <c r="H48" s="25">
        <v>113.5</v>
      </c>
      <c r="I48" s="25">
        <v>82.2</v>
      </c>
      <c r="J48" s="25">
        <v>23.200000000000003</v>
      </c>
      <c r="K48" s="27">
        <v>8</v>
      </c>
      <c r="L48" s="25">
        <f>'Таблицы 2, 3'!C39</f>
        <v>281228.22</v>
      </c>
      <c r="M48" s="25" t="s">
        <v>136</v>
      </c>
      <c r="N48" s="25" t="s">
        <v>136</v>
      </c>
      <c r="O48" s="25" t="s">
        <v>136</v>
      </c>
      <c r="P48" s="25">
        <f t="shared" si="0"/>
        <v>281228.22</v>
      </c>
      <c r="Q48" s="20" t="s">
        <v>152</v>
      </c>
    </row>
    <row r="49" spans="1:17" s="4" customFormat="1" ht="13.5">
      <c r="A49" s="24" t="s">
        <v>54</v>
      </c>
      <c r="B49" s="18" t="s">
        <v>189</v>
      </c>
      <c r="C49" s="19">
        <v>1917</v>
      </c>
      <c r="D49" s="19" t="s">
        <v>136</v>
      </c>
      <c r="E49" s="19" t="s">
        <v>139</v>
      </c>
      <c r="F49" s="19">
        <v>3</v>
      </c>
      <c r="G49" s="19">
        <v>2</v>
      </c>
      <c r="H49" s="25">
        <v>223</v>
      </c>
      <c r="I49" s="25">
        <v>223</v>
      </c>
      <c r="J49" s="25">
        <v>166</v>
      </c>
      <c r="K49" s="27">
        <v>19</v>
      </c>
      <c r="L49" s="25">
        <f>'Таблицы 2, 3'!C40</f>
        <v>397036.96</v>
      </c>
      <c r="M49" s="25" t="s">
        <v>136</v>
      </c>
      <c r="N49" s="25" t="s">
        <v>136</v>
      </c>
      <c r="O49" s="25" t="s">
        <v>136</v>
      </c>
      <c r="P49" s="25">
        <f t="shared" si="0"/>
        <v>397036.96</v>
      </c>
      <c r="Q49" s="20" t="s">
        <v>660</v>
      </c>
    </row>
    <row r="50" spans="1:17" s="4" customFormat="1" ht="13.5">
      <c r="A50" s="24" t="s">
        <v>55</v>
      </c>
      <c r="B50" s="18" t="s">
        <v>190</v>
      </c>
      <c r="C50" s="19">
        <v>1955</v>
      </c>
      <c r="D50" s="19" t="s">
        <v>136</v>
      </c>
      <c r="E50" s="19" t="s">
        <v>138</v>
      </c>
      <c r="F50" s="19">
        <v>2</v>
      </c>
      <c r="G50" s="19">
        <v>1</v>
      </c>
      <c r="H50" s="25">
        <v>334.7</v>
      </c>
      <c r="I50" s="25">
        <v>220.8</v>
      </c>
      <c r="J50" s="25">
        <v>183.8</v>
      </c>
      <c r="K50" s="27">
        <v>34</v>
      </c>
      <c r="L50" s="25">
        <f>'Таблицы 2, 3'!C41</f>
        <v>501599.58</v>
      </c>
      <c r="M50" s="25" t="s">
        <v>136</v>
      </c>
      <c r="N50" s="25" t="s">
        <v>136</v>
      </c>
      <c r="O50" s="25" t="s">
        <v>136</v>
      </c>
      <c r="P50" s="25">
        <f t="shared" si="0"/>
        <v>501599.58</v>
      </c>
      <c r="Q50" s="20" t="s">
        <v>680</v>
      </c>
    </row>
    <row r="51" spans="1:17" s="4" customFormat="1" ht="13.5">
      <c r="A51" s="24" t="s">
        <v>56</v>
      </c>
      <c r="B51" s="18" t="s">
        <v>191</v>
      </c>
      <c r="C51" s="19">
        <v>1955</v>
      </c>
      <c r="D51" s="19" t="s">
        <v>136</v>
      </c>
      <c r="E51" s="19" t="s">
        <v>138</v>
      </c>
      <c r="F51" s="19">
        <v>2</v>
      </c>
      <c r="G51" s="19">
        <v>1</v>
      </c>
      <c r="H51" s="25">
        <v>334.8</v>
      </c>
      <c r="I51" s="25">
        <v>227.6</v>
      </c>
      <c r="J51" s="25">
        <v>37.599999999999994</v>
      </c>
      <c r="K51" s="27">
        <v>27</v>
      </c>
      <c r="L51" s="25">
        <f>'Таблицы 2, 3'!C42</f>
        <v>480075.92</v>
      </c>
      <c r="M51" s="25" t="s">
        <v>136</v>
      </c>
      <c r="N51" s="25" t="s">
        <v>136</v>
      </c>
      <c r="O51" s="25" t="s">
        <v>136</v>
      </c>
      <c r="P51" s="25">
        <f t="shared" si="0"/>
        <v>480075.92</v>
      </c>
      <c r="Q51" s="20" t="s">
        <v>680</v>
      </c>
    </row>
    <row r="52" spans="1:17" s="4" customFormat="1" ht="13.5">
      <c r="A52" s="24" t="s">
        <v>57</v>
      </c>
      <c r="B52" s="18" t="s">
        <v>192</v>
      </c>
      <c r="C52" s="19">
        <v>1902</v>
      </c>
      <c r="D52" s="19" t="s">
        <v>136</v>
      </c>
      <c r="E52" s="19" t="s">
        <v>139</v>
      </c>
      <c r="F52" s="19">
        <v>1</v>
      </c>
      <c r="G52" s="19">
        <v>4</v>
      </c>
      <c r="H52" s="25">
        <v>151.2</v>
      </c>
      <c r="I52" s="25">
        <v>131.4</v>
      </c>
      <c r="J52" s="25">
        <v>24.400000000000006</v>
      </c>
      <c r="K52" s="27">
        <v>9</v>
      </c>
      <c r="L52" s="25">
        <f>'Таблицы 2, 3'!C43</f>
        <v>376929.76</v>
      </c>
      <c r="M52" s="25" t="s">
        <v>136</v>
      </c>
      <c r="N52" s="25" t="s">
        <v>136</v>
      </c>
      <c r="O52" s="25" t="s">
        <v>136</v>
      </c>
      <c r="P52" s="25">
        <f t="shared" si="0"/>
        <v>376929.76</v>
      </c>
      <c r="Q52" s="20" t="s">
        <v>152</v>
      </c>
    </row>
    <row r="53" spans="1:17" s="4" customFormat="1" ht="13.5">
      <c r="A53" s="24" t="s">
        <v>58</v>
      </c>
      <c r="B53" s="18" t="s">
        <v>193</v>
      </c>
      <c r="C53" s="19">
        <v>1890</v>
      </c>
      <c r="D53" s="19" t="s">
        <v>136</v>
      </c>
      <c r="E53" s="19" t="s">
        <v>138</v>
      </c>
      <c r="F53" s="19">
        <v>1</v>
      </c>
      <c r="G53" s="19">
        <v>3</v>
      </c>
      <c r="H53" s="25">
        <v>90.4</v>
      </c>
      <c r="I53" s="25">
        <v>66</v>
      </c>
      <c r="J53" s="25">
        <v>36</v>
      </c>
      <c r="K53" s="27">
        <v>5</v>
      </c>
      <c r="L53" s="25">
        <f>'Таблицы 2, 3'!C44</f>
        <v>311758.36</v>
      </c>
      <c r="M53" s="25" t="s">
        <v>136</v>
      </c>
      <c r="N53" s="25" t="s">
        <v>136</v>
      </c>
      <c r="O53" s="25" t="s">
        <v>136</v>
      </c>
      <c r="P53" s="25">
        <f t="shared" si="0"/>
        <v>311758.36</v>
      </c>
      <c r="Q53" s="20" t="s">
        <v>152</v>
      </c>
    </row>
    <row r="54" spans="1:17" s="4" customFormat="1" ht="13.5">
      <c r="A54" s="24" t="s">
        <v>59</v>
      </c>
      <c r="B54" s="18" t="s">
        <v>194</v>
      </c>
      <c r="C54" s="19">
        <v>1953</v>
      </c>
      <c r="D54" s="19" t="s">
        <v>136</v>
      </c>
      <c r="E54" s="19" t="s">
        <v>138</v>
      </c>
      <c r="F54" s="19">
        <v>1</v>
      </c>
      <c r="G54" s="19">
        <v>1</v>
      </c>
      <c r="H54" s="25">
        <v>107</v>
      </c>
      <c r="I54" s="25">
        <v>75</v>
      </c>
      <c r="J54" s="25">
        <v>75</v>
      </c>
      <c r="K54" s="27">
        <v>9</v>
      </c>
      <c r="L54" s="25">
        <f>'Таблицы 2, 3'!C45</f>
        <v>256388</v>
      </c>
      <c r="M54" s="25" t="s">
        <v>136</v>
      </c>
      <c r="N54" s="25" t="s">
        <v>136</v>
      </c>
      <c r="O54" s="25" t="s">
        <v>136</v>
      </c>
      <c r="P54" s="25">
        <f t="shared" si="0"/>
        <v>256388</v>
      </c>
      <c r="Q54" s="20" t="s">
        <v>680</v>
      </c>
    </row>
    <row r="55" spans="1:17" s="4" customFormat="1" ht="13.5">
      <c r="A55" s="24" t="s">
        <v>60</v>
      </c>
      <c r="B55" s="18" t="s">
        <v>195</v>
      </c>
      <c r="C55" s="19">
        <v>1952</v>
      </c>
      <c r="D55" s="19" t="s">
        <v>136</v>
      </c>
      <c r="E55" s="19" t="s">
        <v>139</v>
      </c>
      <c r="F55" s="19">
        <v>1</v>
      </c>
      <c r="G55" s="19">
        <v>1</v>
      </c>
      <c r="H55" s="25">
        <v>104.3</v>
      </c>
      <c r="I55" s="25">
        <v>72.8</v>
      </c>
      <c r="J55" s="25">
        <v>17.799999999999997</v>
      </c>
      <c r="K55" s="27">
        <v>8</v>
      </c>
      <c r="L55" s="25">
        <f>'Таблицы 2, 3'!C46</f>
        <v>245965</v>
      </c>
      <c r="M55" s="25" t="s">
        <v>136</v>
      </c>
      <c r="N55" s="25" t="s">
        <v>136</v>
      </c>
      <c r="O55" s="25" t="s">
        <v>136</v>
      </c>
      <c r="P55" s="25">
        <f t="shared" si="0"/>
        <v>245965</v>
      </c>
      <c r="Q55" s="20" t="s">
        <v>152</v>
      </c>
    </row>
    <row r="56" spans="1:17" s="4" customFormat="1" ht="13.5">
      <c r="A56" s="24" t="s">
        <v>61</v>
      </c>
      <c r="B56" s="18" t="s">
        <v>196</v>
      </c>
      <c r="C56" s="19">
        <v>1952</v>
      </c>
      <c r="D56" s="19" t="s">
        <v>136</v>
      </c>
      <c r="E56" s="19" t="s">
        <v>138</v>
      </c>
      <c r="F56" s="19">
        <v>1</v>
      </c>
      <c r="G56" s="19">
        <v>1</v>
      </c>
      <c r="H56" s="25">
        <v>105.8</v>
      </c>
      <c r="I56" s="25">
        <v>79.9</v>
      </c>
      <c r="J56" s="25">
        <v>12.9</v>
      </c>
      <c r="K56" s="27">
        <v>8</v>
      </c>
      <c r="L56" s="25">
        <f>'Таблицы 2, 3'!C47</f>
        <v>214390</v>
      </c>
      <c r="M56" s="25" t="s">
        <v>136</v>
      </c>
      <c r="N56" s="25" t="s">
        <v>136</v>
      </c>
      <c r="O56" s="25" t="s">
        <v>136</v>
      </c>
      <c r="P56" s="25">
        <f t="shared" si="0"/>
        <v>214390</v>
      </c>
      <c r="Q56" s="20" t="s">
        <v>660</v>
      </c>
    </row>
    <row r="57" spans="1:17" s="4" customFormat="1" ht="13.5">
      <c r="A57" s="24" t="s">
        <v>62</v>
      </c>
      <c r="B57" s="18" t="s">
        <v>686</v>
      </c>
      <c r="C57" s="19">
        <v>1917</v>
      </c>
      <c r="D57" s="19" t="s">
        <v>136</v>
      </c>
      <c r="E57" s="19" t="s">
        <v>139</v>
      </c>
      <c r="F57" s="19">
        <v>3</v>
      </c>
      <c r="G57" s="19">
        <v>3</v>
      </c>
      <c r="H57" s="25">
        <v>398.9</v>
      </c>
      <c r="I57" s="25">
        <v>396.2</v>
      </c>
      <c r="J57" s="25">
        <v>396.2</v>
      </c>
      <c r="K57" s="27">
        <v>34</v>
      </c>
      <c r="L57" s="25">
        <f>'Таблицы 2, 3'!C48</f>
        <v>682446.69</v>
      </c>
      <c r="M57" s="25" t="s">
        <v>136</v>
      </c>
      <c r="N57" s="25" t="s">
        <v>136</v>
      </c>
      <c r="O57" s="25" t="s">
        <v>136</v>
      </c>
      <c r="P57" s="25">
        <f t="shared" si="0"/>
        <v>682446.69</v>
      </c>
      <c r="Q57" s="20" t="s">
        <v>680</v>
      </c>
    </row>
    <row r="58" spans="1:17" s="4" customFormat="1" ht="13.5">
      <c r="A58" s="24" t="s">
        <v>63</v>
      </c>
      <c r="B58" s="18" t="s">
        <v>197</v>
      </c>
      <c r="C58" s="19">
        <v>1959</v>
      </c>
      <c r="D58" s="19" t="s">
        <v>136</v>
      </c>
      <c r="E58" s="19" t="s">
        <v>138</v>
      </c>
      <c r="F58" s="19">
        <v>2</v>
      </c>
      <c r="G58" s="19">
        <v>1</v>
      </c>
      <c r="H58" s="25">
        <v>279</v>
      </c>
      <c r="I58" s="25">
        <v>198.6</v>
      </c>
      <c r="J58" s="25">
        <v>127.6</v>
      </c>
      <c r="K58" s="27">
        <v>22</v>
      </c>
      <c r="L58" s="25">
        <f>'Таблицы 2, 3'!C49</f>
        <v>491281.42</v>
      </c>
      <c r="M58" s="25" t="s">
        <v>136</v>
      </c>
      <c r="N58" s="25" t="s">
        <v>136</v>
      </c>
      <c r="O58" s="25" t="s">
        <v>136</v>
      </c>
      <c r="P58" s="25">
        <f t="shared" si="0"/>
        <v>491281.42</v>
      </c>
      <c r="Q58" s="20" t="s">
        <v>680</v>
      </c>
    </row>
    <row r="59" spans="1:17" s="4" customFormat="1" ht="13.5">
      <c r="A59" s="24" t="s">
        <v>64</v>
      </c>
      <c r="B59" s="18" t="s">
        <v>198</v>
      </c>
      <c r="C59" s="19">
        <v>1959</v>
      </c>
      <c r="D59" s="19" t="s">
        <v>136</v>
      </c>
      <c r="E59" s="19" t="s">
        <v>138</v>
      </c>
      <c r="F59" s="19">
        <v>2</v>
      </c>
      <c r="G59" s="19">
        <v>1</v>
      </c>
      <c r="H59" s="25">
        <v>285.2</v>
      </c>
      <c r="I59" s="25">
        <v>202.2</v>
      </c>
      <c r="J59" s="25">
        <v>132.2</v>
      </c>
      <c r="K59" s="27">
        <v>18</v>
      </c>
      <c r="L59" s="25">
        <f>'Таблицы 2, 3'!C50</f>
        <v>457970</v>
      </c>
      <c r="M59" s="25" t="s">
        <v>136</v>
      </c>
      <c r="N59" s="25" t="s">
        <v>136</v>
      </c>
      <c r="O59" s="25" t="s">
        <v>136</v>
      </c>
      <c r="P59" s="25">
        <f t="shared" si="0"/>
        <v>457970</v>
      </c>
      <c r="Q59" s="20" t="s">
        <v>680</v>
      </c>
    </row>
    <row r="60" spans="1:17" s="4" customFormat="1" ht="13.5">
      <c r="A60" s="24" t="s">
        <v>65</v>
      </c>
      <c r="B60" s="18" t="s">
        <v>199</v>
      </c>
      <c r="C60" s="19">
        <v>1959</v>
      </c>
      <c r="D60" s="19" t="s">
        <v>136</v>
      </c>
      <c r="E60" s="19" t="s">
        <v>138</v>
      </c>
      <c r="F60" s="19">
        <v>2</v>
      </c>
      <c r="G60" s="19">
        <v>1</v>
      </c>
      <c r="H60" s="25">
        <v>285.2</v>
      </c>
      <c r="I60" s="25">
        <v>202.2</v>
      </c>
      <c r="J60" s="25">
        <v>131.2</v>
      </c>
      <c r="K60" s="27">
        <v>19</v>
      </c>
      <c r="L60" s="25">
        <f>'Таблицы 2, 3'!C51</f>
        <v>405468</v>
      </c>
      <c r="M60" s="25" t="s">
        <v>136</v>
      </c>
      <c r="N60" s="25" t="s">
        <v>136</v>
      </c>
      <c r="O60" s="25" t="s">
        <v>136</v>
      </c>
      <c r="P60" s="25">
        <f t="shared" si="0"/>
        <v>405468</v>
      </c>
      <c r="Q60" s="20" t="s">
        <v>680</v>
      </c>
    </row>
    <row r="61" spans="1:17" s="4" customFormat="1" ht="13.5">
      <c r="A61" s="24" t="s">
        <v>66</v>
      </c>
      <c r="B61" s="18" t="s">
        <v>200</v>
      </c>
      <c r="C61" s="19">
        <v>1960</v>
      </c>
      <c r="D61" s="19" t="s">
        <v>136</v>
      </c>
      <c r="E61" s="19" t="s">
        <v>138</v>
      </c>
      <c r="F61" s="19">
        <v>2</v>
      </c>
      <c r="G61" s="19">
        <v>1</v>
      </c>
      <c r="H61" s="25">
        <v>287.1</v>
      </c>
      <c r="I61" s="25">
        <v>200.6</v>
      </c>
      <c r="J61" s="25">
        <v>161.6</v>
      </c>
      <c r="K61" s="27">
        <v>15</v>
      </c>
      <c r="L61" s="25">
        <f>'Таблицы 2, 3'!C52</f>
        <v>337867</v>
      </c>
      <c r="M61" s="25" t="s">
        <v>136</v>
      </c>
      <c r="N61" s="25" t="s">
        <v>136</v>
      </c>
      <c r="O61" s="25" t="s">
        <v>136</v>
      </c>
      <c r="P61" s="25">
        <f t="shared" si="0"/>
        <v>337867</v>
      </c>
      <c r="Q61" s="20" t="s">
        <v>660</v>
      </c>
    </row>
    <row r="62" spans="1:17" s="4" customFormat="1" ht="13.5">
      <c r="A62" s="24" t="s">
        <v>67</v>
      </c>
      <c r="B62" s="18" t="s">
        <v>201</v>
      </c>
      <c r="C62" s="19">
        <v>1894</v>
      </c>
      <c r="D62" s="19" t="s">
        <v>136</v>
      </c>
      <c r="E62" s="19" t="s">
        <v>139</v>
      </c>
      <c r="F62" s="19">
        <v>2</v>
      </c>
      <c r="G62" s="19">
        <v>2</v>
      </c>
      <c r="H62" s="25">
        <v>137.6</v>
      </c>
      <c r="I62" s="25">
        <v>137.6</v>
      </c>
      <c r="J62" s="25">
        <v>122.6</v>
      </c>
      <c r="K62" s="27">
        <v>9</v>
      </c>
      <c r="L62" s="25">
        <f>'Таблицы 2, 3'!C53</f>
        <v>407542</v>
      </c>
      <c r="M62" s="25" t="s">
        <v>136</v>
      </c>
      <c r="N62" s="25" t="s">
        <v>136</v>
      </c>
      <c r="O62" s="25" t="s">
        <v>136</v>
      </c>
      <c r="P62" s="25">
        <f t="shared" si="0"/>
        <v>407542</v>
      </c>
      <c r="Q62" s="20" t="s">
        <v>680</v>
      </c>
    </row>
    <row r="63" spans="1:17" s="4" customFormat="1" ht="13.5">
      <c r="A63" s="24" t="s">
        <v>68</v>
      </c>
      <c r="B63" s="18" t="s">
        <v>202</v>
      </c>
      <c r="C63" s="19">
        <v>1917</v>
      </c>
      <c r="D63" s="19" t="s">
        <v>136</v>
      </c>
      <c r="E63" s="19" t="s">
        <v>139</v>
      </c>
      <c r="F63" s="19">
        <v>1</v>
      </c>
      <c r="G63" s="19">
        <v>3</v>
      </c>
      <c r="H63" s="25">
        <v>307.98</v>
      </c>
      <c r="I63" s="25">
        <v>194.98</v>
      </c>
      <c r="J63" s="25">
        <v>84.97999999999999</v>
      </c>
      <c r="K63" s="27">
        <v>19</v>
      </c>
      <c r="L63" s="25">
        <f>'Таблицы 2, 3'!C54</f>
        <v>506345</v>
      </c>
      <c r="M63" s="25" t="s">
        <v>136</v>
      </c>
      <c r="N63" s="25" t="s">
        <v>136</v>
      </c>
      <c r="O63" s="25" t="s">
        <v>136</v>
      </c>
      <c r="P63" s="25">
        <f t="shared" si="0"/>
        <v>506345</v>
      </c>
      <c r="Q63" s="20" t="s">
        <v>660</v>
      </c>
    </row>
    <row r="64" spans="1:17" s="4" customFormat="1" ht="13.5">
      <c r="A64" s="24" t="s">
        <v>69</v>
      </c>
      <c r="B64" s="18" t="s">
        <v>203</v>
      </c>
      <c r="C64" s="19">
        <v>1917</v>
      </c>
      <c r="D64" s="19" t="s">
        <v>136</v>
      </c>
      <c r="E64" s="19" t="s">
        <v>139</v>
      </c>
      <c r="F64" s="19">
        <v>2</v>
      </c>
      <c r="G64" s="19">
        <v>2</v>
      </c>
      <c r="H64" s="25">
        <v>426.8</v>
      </c>
      <c r="I64" s="25">
        <v>426.8</v>
      </c>
      <c r="J64" s="29">
        <v>339.8</v>
      </c>
      <c r="K64" s="27">
        <v>38</v>
      </c>
      <c r="L64" s="25">
        <f>'Таблицы 2, 3'!C55</f>
        <v>622491.3</v>
      </c>
      <c r="M64" s="25" t="s">
        <v>136</v>
      </c>
      <c r="N64" s="25" t="s">
        <v>136</v>
      </c>
      <c r="O64" s="25" t="s">
        <v>136</v>
      </c>
      <c r="P64" s="25">
        <f t="shared" si="0"/>
        <v>622491.3</v>
      </c>
      <c r="Q64" s="20" t="s">
        <v>680</v>
      </c>
    </row>
    <row r="65" spans="1:17" s="4" customFormat="1" ht="13.5">
      <c r="A65" s="24" t="s">
        <v>70</v>
      </c>
      <c r="B65" s="18" t="s">
        <v>204</v>
      </c>
      <c r="C65" s="19">
        <v>1957</v>
      </c>
      <c r="D65" s="19" t="s">
        <v>136</v>
      </c>
      <c r="E65" s="19" t="s">
        <v>139</v>
      </c>
      <c r="F65" s="19">
        <v>1</v>
      </c>
      <c r="G65" s="19">
        <v>1</v>
      </c>
      <c r="H65" s="25">
        <v>147.2</v>
      </c>
      <c r="I65" s="25">
        <v>92</v>
      </c>
      <c r="J65" s="25">
        <v>12</v>
      </c>
      <c r="K65" s="27">
        <v>10</v>
      </c>
      <c r="L65" s="25">
        <f>'Таблицы 2, 3'!C56</f>
        <v>294491</v>
      </c>
      <c r="M65" s="25" t="s">
        <v>136</v>
      </c>
      <c r="N65" s="25" t="s">
        <v>136</v>
      </c>
      <c r="O65" s="25" t="s">
        <v>136</v>
      </c>
      <c r="P65" s="25">
        <f t="shared" si="0"/>
        <v>294491</v>
      </c>
      <c r="Q65" s="20" t="s">
        <v>152</v>
      </c>
    </row>
    <row r="66" spans="1:17" s="4" customFormat="1" ht="13.5">
      <c r="A66" s="24" t="s">
        <v>71</v>
      </c>
      <c r="B66" s="18" t="s">
        <v>205</v>
      </c>
      <c r="C66" s="19">
        <v>1957</v>
      </c>
      <c r="D66" s="19" t="s">
        <v>136</v>
      </c>
      <c r="E66" s="19" t="s">
        <v>139</v>
      </c>
      <c r="F66" s="19">
        <v>1</v>
      </c>
      <c r="G66" s="19">
        <v>1</v>
      </c>
      <c r="H66" s="25">
        <v>123</v>
      </c>
      <c r="I66" s="25">
        <v>72.9</v>
      </c>
      <c r="J66" s="25">
        <v>37.900000000000006</v>
      </c>
      <c r="K66" s="27">
        <v>5</v>
      </c>
      <c r="L66" s="25">
        <f>'Таблицы 2, 3'!C57</f>
        <v>149447</v>
      </c>
      <c r="M66" s="25" t="s">
        <v>136</v>
      </c>
      <c r="N66" s="25" t="s">
        <v>136</v>
      </c>
      <c r="O66" s="25" t="s">
        <v>136</v>
      </c>
      <c r="P66" s="25">
        <f t="shared" si="0"/>
        <v>149447</v>
      </c>
      <c r="Q66" s="20" t="s">
        <v>152</v>
      </c>
    </row>
    <row r="67" spans="1:17" s="4" customFormat="1" ht="13.5">
      <c r="A67" s="24" t="s">
        <v>72</v>
      </c>
      <c r="B67" s="18" t="s">
        <v>206</v>
      </c>
      <c r="C67" s="19">
        <v>1957</v>
      </c>
      <c r="D67" s="19" t="s">
        <v>136</v>
      </c>
      <c r="E67" s="19" t="s">
        <v>139</v>
      </c>
      <c r="F67" s="19">
        <v>1</v>
      </c>
      <c r="G67" s="19">
        <v>1</v>
      </c>
      <c r="H67" s="25">
        <v>123</v>
      </c>
      <c r="I67" s="25">
        <v>81</v>
      </c>
      <c r="J67" s="25">
        <v>48</v>
      </c>
      <c r="K67" s="27">
        <v>11</v>
      </c>
      <c r="L67" s="25">
        <f>'Таблицы 2, 3'!C58</f>
        <v>205272</v>
      </c>
      <c r="M67" s="25" t="s">
        <v>136</v>
      </c>
      <c r="N67" s="25" t="s">
        <v>136</v>
      </c>
      <c r="O67" s="25" t="s">
        <v>136</v>
      </c>
      <c r="P67" s="25">
        <f t="shared" si="0"/>
        <v>205272</v>
      </c>
      <c r="Q67" s="20" t="s">
        <v>152</v>
      </c>
    </row>
    <row r="68" spans="1:17" s="4" customFormat="1" ht="13.5">
      <c r="A68" s="24" t="s">
        <v>73</v>
      </c>
      <c r="B68" s="18" t="s">
        <v>207</v>
      </c>
      <c r="C68" s="19">
        <v>1957</v>
      </c>
      <c r="D68" s="19" t="s">
        <v>136</v>
      </c>
      <c r="E68" s="19" t="s">
        <v>139</v>
      </c>
      <c r="F68" s="19">
        <v>1</v>
      </c>
      <c r="G68" s="19">
        <v>1</v>
      </c>
      <c r="H68" s="25">
        <v>123</v>
      </c>
      <c r="I68" s="25">
        <v>67.3</v>
      </c>
      <c r="J68" s="25">
        <v>31.299999999999997</v>
      </c>
      <c r="K68" s="27">
        <v>9</v>
      </c>
      <c r="L68" s="25">
        <f>'Таблицы 2, 3'!C59</f>
        <v>218433.34</v>
      </c>
      <c r="M68" s="25" t="s">
        <v>136</v>
      </c>
      <c r="N68" s="25" t="s">
        <v>136</v>
      </c>
      <c r="O68" s="25" t="s">
        <v>136</v>
      </c>
      <c r="P68" s="25">
        <f t="shared" si="0"/>
        <v>218433.34</v>
      </c>
      <c r="Q68" s="20" t="s">
        <v>152</v>
      </c>
    </row>
    <row r="69" spans="1:17" s="4" customFormat="1" ht="13.5">
      <c r="A69" s="24" t="s">
        <v>74</v>
      </c>
      <c r="B69" s="18" t="s">
        <v>208</v>
      </c>
      <c r="C69" s="19">
        <v>1957</v>
      </c>
      <c r="D69" s="19" t="s">
        <v>136</v>
      </c>
      <c r="E69" s="19" t="s">
        <v>139</v>
      </c>
      <c r="F69" s="19">
        <v>1</v>
      </c>
      <c r="G69" s="19">
        <v>1</v>
      </c>
      <c r="H69" s="25">
        <v>146.8</v>
      </c>
      <c r="I69" s="25">
        <v>88.8</v>
      </c>
      <c r="J69" s="25">
        <v>69</v>
      </c>
      <c r="K69" s="27">
        <v>13</v>
      </c>
      <c r="L69" s="25">
        <f>'Таблицы 2, 3'!C60</f>
        <v>121930</v>
      </c>
      <c r="M69" s="25" t="s">
        <v>136</v>
      </c>
      <c r="N69" s="25" t="s">
        <v>136</v>
      </c>
      <c r="O69" s="25" t="s">
        <v>136</v>
      </c>
      <c r="P69" s="25">
        <f t="shared" si="0"/>
        <v>121930</v>
      </c>
      <c r="Q69" s="20" t="s">
        <v>680</v>
      </c>
    </row>
    <row r="70" spans="1:17" s="4" customFormat="1" ht="13.5">
      <c r="A70" s="24" t="s">
        <v>75</v>
      </c>
      <c r="B70" s="18" t="s">
        <v>209</v>
      </c>
      <c r="C70" s="19">
        <v>1917</v>
      </c>
      <c r="D70" s="19" t="s">
        <v>136</v>
      </c>
      <c r="E70" s="19" t="s">
        <v>139</v>
      </c>
      <c r="F70" s="19">
        <v>1</v>
      </c>
      <c r="G70" s="19">
        <v>1</v>
      </c>
      <c r="H70" s="25">
        <v>182.8</v>
      </c>
      <c r="I70" s="25">
        <v>172.1</v>
      </c>
      <c r="J70" s="25">
        <v>141.1</v>
      </c>
      <c r="K70" s="27">
        <v>14</v>
      </c>
      <c r="L70" s="25">
        <f>'Таблицы 2, 3'!C61</f>
        <v>404527</v>
      </c>
      <c r="M70" s="25" t="s">
        <v>136</v>
      </c>
      <c r="N70" s="25" t="s">
        <v>136</v>
      </c>
      <c r="O70" s="25" t="s">
        <v>136</v>
      </c>
      <c r="P70" s="25">
        <f t="shared" si="0"/>
        <v>404527</v>
      </c>
      <c r="Q70" s="20" t="s">
        <v>680</v>
      </c>
    </row>
    <row r="71" spans="1:17" s="4" customFormat="1" ht="13.5">
      <c r="A71" s="24" t="s">
        <v>76</v>
      </c>
      <c r="B71" s="18" t="s">
        <v>210</v>
      </c>
      <c r="C71" s="19">
        <v>1958</v>
      </c>
      <c r="D71" s="19" t="s">
        <v>136</v>
      </c>
      <c r="E71" s="19" t="s">
        <v>139</v>
      </c>
      <c r="F71" s="19">
        <v>1</v>
      </c>
      <c r="G71" s="19">
        <v>1</v>
      </c>
      <c r="H71" s="25">
        <v>179.2</v>
      </c>
      <c r="I71" s="25">
        <v>143.3</v>
      </c>
      <c r="J71" s="25">
        <v>110.30000000000001</v>
      </c>
      <c r="K71" s="27">
        <v>16</v>
      </c>
      <c r="L71" s="25">
        <f>'Таблицы 2, 3'!C62</f>
        <v>480018.1</v>
      </c>
      <c r="M71" s="25" t="s">
        <v>136</v>
      </c>
      <c r="N71" s="25" t="s">
        <v>136</v>
      </c>
      <c r="O71" s="25" t="s">
        <v>136</v>
      </c>
      <c r="P71" s="25">
        <f t="shared" si="0"/>
        <v>480018.1</v>
      </c>
      <c r="Q71" s="20" t="s">
        <v>152</v>
      </c>
    </row>
    <row r="72" spans="1:17" s="4" customFormat="1" ht="13.5">
      <c r="A72" s="24" t="s">
        <v>77</v>
      </c>
      <c r="B72" s="18" t="s">
        <v>211</v>
      </c>
      <c r="C72" s="19">
        <v>1936</v>
      </c>
      <c r="D72" s="19" t="s">
        <v>136</v>
      </c>
      <c r="E72" s="19" t="s">
        <v>139</v>
      </c>
      <c r="F72" s="19">
        <v>1</v>
      </c>
      <c r="G72" s="19">
        <v>6</v>
      </c>
      <c r="H72" s="25">
        <v>199.5</v>
      </c>
      <c r="I72" s="25">
        <v>134.2</v>
      </c>
      <c r="J72" s="25">
        <v>30.19999999999999</v>
      </c>
      <c r="K72" s="27">
        <v>14</v>
      </c>
      <c r="L72" s="25">
        <f>'Таблицы 2, 3'!C63</f>
        <v>489632.74</v>
      </c>
      <c r="M72" s="25" t="s">
        <v>136</v>
      </c>
      <c r="N72" s="25" t="s">
        <v>136</v>
      </c>
      <c r="O72" s="25" t="s">
        <v>136</v>
      </c>
      <c r="P72" s="25">
        <f t="shared" si="0"/>
        <v>489632.74</v>
      </c>
      <c r="Q72" s="20" t="s">
        <v>152</v>
      </c>
    </row>
    <row r="73" spans="1:17" s="4" customFormat="1" ht="13.5">
      <c r="A73" s="24" t="s">
        <v>78</v>
      </c>
      <c r="B73" s="18" t="s">
        <v>212</v>
      </c>
      <c r="C73" s="19">
        <v>1955</v>
      </c>
      <c r="D73" s="19" t="s">
        <v>136</v>
      </c>
      <c r="E73" s="19" t="s">
        <v>139</v>
      </c>
      <c r="F73" s="19">
        <v>1</v>
      </c>
      <c r="G73" s="19">
        <v>4</v>
      </c>
      <c r="H73" s="25">
        <v>114.3</v>
      </c>
      <c r="I73" s="25">
        <v>76.1</v>
      </c>
      <c r="J73" s="25">
        <v>76.1</v>
      </c>
      <c r="K73" s="27">
        <v>9</v>
      </c>
      <c r="L73" s="25">
        <f>'Таблицы 2, 3'!C64</f>
        <v>278067</v>
      </c>
      <c r="M73" s="25" t="s">
        <v>136</v>
      </c>
      <c r="N73" s="25" t="s">
        <v>136</v>
      </c>
      <c r="O73" s="25" t="s">
        <v>136</v>
      </c>
      <c r="P73" s="25">
        <f t="shared" si="0"/>
        <v>278067</v>
      </c>
      <c r="Q73" s="20" t="s">
        <v>152</v>
      </c>
    </row>
    <row r="74" spans="1:17" s="4" customFormat="1" ht="13.5">
      <c r="A74" s="24" t="s">
        <v>79</v>
      </c>
      <c r="B74" s="18" t="s">
        <v>687</v>
      </c>
      <c r="C74" s="19">
        <v>1917</v>
      </c>
      <c r="D74" s="19" t="s">
        <v>136</v>
      </c>
      <c r="E74" s="19" t="s">
        <v>150</v>
      </c>
      <c r="F74" s="19">
        <v>1</v>
      </c>
      <c r="G74" s="19">
        <v>2</v>
      </c>
      <c r="H74" s="25">
        <v>469.02</v>
      </c>
      <c r="I74" s="25">
        <v>326.4</v>
      </c>
      <c r="J74" s="25">
        <v>198.29999999999998</v>
      </c>
      <c r="K74" s="27">
        <v>29</v>
      </c>
      <c r="L74" s="25">
        <f>'Таблицы 2, 3'!C65</f>
        <v>321679.9</v>
      </c>
      <c r="M74" s="25" t="s">
        <v>136</v>
      </c>
      <c r="N74" s="25" t="s">
        <v>136</v>
      </c>
      <c r="O74" s="25" t="s">
        <v>136</v>
      </c>
      <c r="P74" s="25">
        <f t="shared" si="0"/>
        <v>321679.9</v>
      </c>
      <c r="Q74" s="20" t="s">
        <v>660</v>
      </c>
    </row>
    <row r="75" spans="1:17" s="4" customFormat="1" ht="13.5">
      <c r="A75" s="24" t="s">
        <v>80</v>
      </c>
      <c r="B75" s="18" t="s">
        <v>213</v>
      </c>
      <c r="C75" s="19">
        <v>1941</v>
      </c>
      <c r="D75" s="19" t="s">
        <v>136</v>
      </c>
      <c r="E75" s="19" t="s">
        <v>138</v>
      </c>
      <c r="F75" s="19">
        <v>2</v>
      </c>
      <c r="G75" s="19">
        <v>3</v>
      </c>
      <c r="H75" s="25">
        <v>829.6</v>
      </c>
      <c r="I75" s="25">
        <v>597.8</v>
      </c>
      <c r="J75" s="25">
        <v>66.79999999999995</v>
      </c>
      <c r="K75" s="27">
        <v>79</v>
      </c>
      <c r="L75" s="25">
        <f>'Таблицы 2, 3'!C66</f>
        <v>983822.64</v>
      </c>
      <c r="M75" s="25" t="s">
        <v>136</v>
      </c>
      <c r="N75" s="25" t="s">
        <v>136</v>
      </c>
      <c r="O75" s="25" t="s">
        <v>136</v>
      </c>
      <c r="P75" s="25">
        <f t="shared" si="0"/>
        <v>983822.64</v>
      </c>
      <c r="Q75" s="20" t="s">
        <v>660</v>
      </c>
    </row>
    <row r="76" spans="1:17" s="4" customFormat="1" ht="13.5">
      <c r="A76" s="24" t="s">
        <v>81</v>
      </c>
      <c r="B76" s="18" t="s">
        <v>214</v>
      </c>
      <c r="C76" s="19">
        <v>1957</v>
      </c>
      <c r="D76" s="19" t="s">
        <v>136</v>
      </c>
      <c r="E76" s="19" t="s">
        <v>138</v>
      </c>
      <c r="F76" s="19">
        <v>2</v>
      </c>
      <c r="G76" s="19">
        <v>3</v>
      </c>
      <c r="H76" s="25">
        <v>678</v>
      </c>
      <c r="I76" s="25">
        <v>648</v>
      </c>
      <c r="J76" s="25">
        <v>325</v>
      </c>
      <c r="K76" s="27">
        <v>39</v>
      </c>
      <c r="L76" s="25">
        <f>'Таблицы 2, 3'!C67</f>
        <v>1476946.65</v>
      </c>
      <c r="M76" s="25" t="s">
        <v>136</v>
      </c>
      <c r="N76" s="25" t="s">
        <v>136</v>
      </c>
      <c r="O76" s="25" t="s">
        <v>136</v>
      </c>
      <c r="P76" s="25">
        <f t="shared" si="0"/>
        <v>1476946.65</v>
      </c>
      <c r="Q76" s="20" t="s">
        <v>660</v>
      </c>
    </row>
    <row r="77" spans="1:17" s="4" customFormat="1" ht="13.5">
      <c r="A77" s="24" t="s">
        <v>82</v>
      </c>
      <c r="B77" s="18" t="s">
        <v>215</v>
      </c>
      <c r="C77" s="19">
        <v>1956</v>
      </c>
      <c r="D77" s="19" t="s">
        <v>136</v>
      </c>
      <c r="E77" s="19" t="s">
        <v>138</v>
      </c>
      <c r="F77" s="19">
        <v>1</v>
      </c>
      <c r="G77" s="19">
        <v>2</v>
      </c>
      <c r="H77" s="25">
        <v>197</v>
      </c>
      <c r="I77" s="25">
        <v>112</v>
      </c>
      <c r="J77" s="25">
        <v>63</v>
      </c>
      <c r="K77" s="27">
        <v>11</v>
      </c>
      <c r="L77" s="25">
        <f>'Таблицы 2, 3'!C68</f>
        <v>298247.56</v>
      </c>
      <c r="M77" s="25" t="s">
        <v>136</v>
      </c>
      <c r="N77" s="25" t="s">
        <v>136</v>
      </c>
      <c r="O77" s="25" t="s">
        <v>136</v>
      </c>
      <c r="P77" s="25">
        <f t="shared" si="0"/>
        <v>298247.56</v>
      </c>
      <c r="Q77" s="20" t="s">
        <v>660</v>
      </c>
    </row>
    <row r="78" spans="1:17" s="4" customFormat="1" ht="13.5">
      <c r="A78" s="24" t="s">
        <v>83</v>
      </c>
      <c r="B78" s="18" t="s">
        <v>216</v>
      </c>
      <c r="C78" s="19">
        <v>1917</v>
      </c>
      <c r="D78" s="19" t="s">
        <v>136</v>
      </c>
      <c r="E78" s="19" t="s">
        <v>139</v>
      </c>
      <c r="F78" s="19">
        <v>1</v>
      </c>
      <c r="G78" s="19">
        <v>2</v>
      </c>
      <c r="H78" s="25">
        <v>131.6</v>
      </c>
      <c r="I78" s="25">
        <v>131.6</v>
      </c>
      <c r="J78" s="25">
        <v>131.6</v>
      </c>
      <c r="K78" s="27">
        <v>13</v>
      </c>
      <c r="L78" s="25">
        <f>'Таблицы 2, 3'!C69</f>
        <v>473804</v>
      </c>
      <c r="M78" s="25" t="s">
        <v>136</v>
      </c>
      <c r="N78" s="25" t="s">
        <v>136</v>
      </c>
      <c r="O78" s="25" t="s">
        <v>136</v>
      </c>
      <c r="P78" s="25">
        <f t="shared" si="0"/>
        <v>473804</v>
      </c>
      <c r="Q78" s="20" t="s">
        <v>680</v>
      </c>
    </row>
    <row r="79" spans="1:17" s="4" customFormat="1" ht="13.5">
      <c r="A79" s="24" t="s">
        <v>84</v>
      </c>
      <c r="B79" s="18" t="s">
        <v>688</v>
      </c>
      <c r="C79" s="19">
        <v>1917</v>
      </c>
      <c r="D79" s="19" t="s">
        <v>136</v>
      </c>
      <c r="E79" s="19" t="s">
        <v>138</v>
      </c>
      <c r="F79" s="19">
        <v>1</v>
      </c>
      <c r="G79" s="19">
        <v>3</v>
      </c>
      <c r="H79" s="25">
        <v>341</v>
      </c>
      <c r="I79" s="25">
        <v>341</v>
      </c>
      <c r="J79" s="25">
        <v>110</v>
      </c>
      <c r="K79" s="27">
        <v>33</v>
      </c>
      <c r="L79" s="25">
        <f>'Таблицы 2, 3'!C70</f>
        <v>632900.08</v>
      </c>
      <c r="M79" s="25" t="s">
        <v>136</v>
      </c>
      <c r="N79" s="25" t="s">
        <v>136</v>
      </c>
      <c r="O79" s="25" t="s">
        <v>136</v>
      </c>
      <c r="P79" s="25">
        <f t="shared" si="0"/>
        <v>632900.08</v>
      </c>
      <c r="Q79" s="20" t="s">
        <v>680</v>
      </c>
    </row>
    <row r="80" spans="1:17" s="4" customFormat="1" ht="13.5">
      <c r="A80" s="24" t="s">
        <v>85</v>
      </c>
      <c r="B80" s="18" t="s">
        <v>217</v>
      </c>
      <c r="C80" s="19">
        <v>1958</v>
      </c>
      <c r="D80" s="19" t="s">
        <v>136</v>
      </c>
      <c r="E80" s="19" t="s">
        <v>151</v>
      </c>
      <c r="F80" s="19">
        <v>1</v>
      </c>
      <c r="G80" s="19">
        <v>4</v>
      </c>
      <c r="H80" s="25">
        <v>194.6</v>
      </c>
      <c r="I80" s="25">
        <v>135</v>
      </c>
      <c r="J80" s="25">
        <v>100.9</v>
      </c>
      <c r="K80" s="27">
        <v>14</v>
      </c>
      <c r="L80" s="25">
        <f>'Таблицы 2, 3'!C71</f>
        <v>145953</v>
      </c>
      <c r="M80" s="25" t="s">
        <v>136</v>
      </c>
      <c r="N80" s="25" t="s">
        <v>136</v>
      </c>
      <c r="O80" s="25" t="s">
        <v>136</v>
      </c>
      <c r="P80" s="25">
        <f t="shared" si="0"/>
        <v>145953</v>
      </c>
      <c r="Q80" s="20" t="s">
        <v>152</v>
      </c>
    </row>
    <row r="81" spans="1:17" s="4" customFormat="1" ht="13.5">
      <c r="A81" s="24" t="s">
        <v>86</v>
      </c>
      <c r="B81" s="18" t="s">
        <v>218</v>
      </c>
      <c r="C81" s="19">
        <v>1958</v>
      </c>
      <c r="D81" s="19" t="s">
        <v>136</v>
      </c>
      <c r="E81" s="19" t="s">
        <v>151</v>
      </c>
      <c r="F81" s="19">
        <v>1</v>
      </c>
      <c r="G81" s="19">
        <v>4</v>
      </c>
      <c r="H81" s="25">
        <v>276</v>
      </c>
      <c r="I81" s="25">
        <v>106.6</v>
      </c>
      <c r="J81" s="25">
        <v>71.6</v>
      </c>
      <c r="K81" s="27">
        <v>11</v>
      </c>
      <c r="L81" s="25">
        <f>'Таблицы 2, 3'!C72</f>
        <v>408604.5</v>
      </c>
      <c r="M81" s="25" t="s">
        <v>136</v>
      </c>
      <c r="N81" s="25" t="s">
        <v>136</v>
      </c>
      <c r="O81" s="25" t="s">
        <v>136</v>
      </c>
      <c r="P81" s="25">
        <f t="shared" si="0"/>
        <v>408604.5</v>
      </c>
      <c r="Q81" s="20" t="s">
        <v>152</v>
      </c>
    </row>
    <row r="82" spans="1:17" s="4" customFormat="1" ht="13.5">
      <c r="A82" s="24" t="s">
        <v>87</v>
      </c>
      <c r="B82" s="18" t="s">
        <v>219</v>
      </c>
      <c r="C82" s="19">
        <v>1964</v>
      </c>
      <c r="D82" s="19" t="s">
        <v>136</v>
      </c>
      <c r="E82" s="19" t="s">
        <v>151</v>
      </c>
      <c r="F82" s="19">
        <v>1</v>
      </c>
      <c r="G82" s="19">
        <v>1</v>
      </c>
      <c r="H82" s="25">
        <v>147.8</v>
      </c>
      <c r="I82" s="25">
        <v>102.4</v>
      </c>
      <c r="J82" s="25">
        <v>34.400000000000006</v>
      </c>
      <c r="K82" s="27">
        <v>9</v>
      </c>
      <c r="L82" s="25">
        <f>'Таблицы 2, 3'!C73</f>
        <v>406486.4</v>
      </c>
      <c r="M82" s="25" t="s">
        <v>136</v>
      </c>
      <c r="N82" s="25" t="s">
        <v>136</v>
      </c>
      <c r="O82" s="25" t="s">
        <v>136</v>
      </c>
      <c r="P82" s="25">
        <f t="shared" si="0"/>
        <v>406486.4</v>
      </c>
      <c r="Q82" s="20" t="s">
        <v>152</v>
      </c>
    </row>
    <row r="83" spans="1:17" s="4" customFormat="1" ht="13.5">
      <c r="A83" s="24" t="s">
        <v>88</v>
      </c>
      <c r="B83" s="18" t="s">
        <v>220</v>
      </c>
      <c r="C83" s="19">
        <v>1957</v>
      </c>
      <c r="D83" s="19" t="s">
        <v>136</v>
      </c>
      <c r="E83" s="19" t="s">
        <v>151</v>
      </c>
      <c r="F83" s="19">
        <v>1</v>
      </c>
      <c r="G83" s="19">
        <v>4</v>
      </c>
      <c r="H83" s="25">
        <v>134.2</v>
      </c>
      <c r="I83" s="25">
        <v>103.1</v>
      </c>
      <c r="J83" s="25">
        <v>37.099999999999994</v>
      </c>
      <c r="K83" s="27">
        <v>13</v>
      </c>
      <c r="L83" s="25">
        <f>'Таблицы 2, 3'!C74</f>
        <v>414182.43</v>
      </c>
      <c r="M83" s="25" t="s">
        <v>136</v>
      </c>
      <c r="N83" s="25" t="s">
        <v>136</v>
      </c>
      <c r="O83" s="25" t="s">
        <v>136</v>
      </c>
      <c r="P83" s="25">
        <f t="shared" si="0"/>
        <v>414182.43</v>
      </c>
      <c r="Q83" s="20" t="s">
        <v>152</v>
      </c>
    </row>
    <row r="84" spans="1:17" s="4" customFormat="1" ht="13.5">
      <c r="A84" s="24" t="s">
        <v>89</v>
      </c>
      <c r="B84" s="18" t="s">
        <v>221</v>
      </c>
      <c r="C84" s="19">
        <v>1957</v>
      </c>
      <c r="D84" s="19" t="s">
        <v>136</v>
      </c>
      <c r="E84" s="19" t="s">
        <v>151</v>
      </c>
      <c r="F84" s="19">
        <v>1</v>
      </c>
      <c r="G84" s="19">
        <v>2</v>
      </c>
      <c r="H84" s="25">
        <v>133.1</v>
      </c>
      <c r="I84" s="25">
        <v>100.9</v>
      </c>
      <c r="J84" s="25">
        <v>34.900000000000006</v>
      </c>
      <c r="K84" s="27">
        <v>10</v>
      </c>
      <c r="L84" s="25">
        <f>'Таблицы 2, 3'!C75</f>
        <v>260568</v>
      </c>
      <c r="M84" s="25" t="s">
        <v>136</v>
      </c>
      <c r="N84" s="25" t="s">
        <v>136</v>
      </c>
      <c r="O84" s="25" t="s">
        <v>136</v>
      </c>
      <c r="P84" s="25">
        <f t="shared" si="0"/>
        <v>260568</v>
      </c>
      <c r="Q84" s="20" t="s">
        <v>152</v>
      </c>
    </row>
    <row r="85" spans="1:17" s="4" customFormat="1" ht="13.5">
      <c r="A85" s="24" t="s">
        <v>90</v>
      </c>
      <c r="B85" s="18" t="s">
        <v>222</v>
      </c>
      <c r="C85" s="19">
        <v>1958</v>
      </c>
      <c r="D85" s="19" t="s">
        <v>136</v>
      </c>
      <c r="E85" s="19" t="s">
        <v>151</v>
      </c>
      <c r="F85" s="19">
        <v>1</v>
      </c>
      <c r="G85" s="19">
        <v>2</v>
      </c>
      <c r="H85" s="25">
        <v>135</v>
      </c>
      <c r="I85" s="25">
        <v>102.3</v>
      </c>
      <c r="J85" s="25">
        <v>102.3</v>
      </c>
      <c r="K85" s="27">
        <v>9</v>
      </c>
      <c r="L85" s="25">
        <f>'Таблицы 2, 3'!C76</f>
        <v>262000</v>
      </c>
      <c r="M85" s="25" t="s">
        <v>136</v>
      </c>
      <c r="N85" s="25" t="s">
        <v>136</v>
      </c>
      <c r="O85" s="25" t="s">
        <v>136</v>
      </c>
      <c r="P85" s="25">
        <f aca="true" t="shared" si="1" ref="P85:P145">L85</f>
        <v>262000</v>
      </c>
      <c r="Q85" s="20" t="s">
        <v>152</v>
      </c>
    </row>
    <row r="86" spans="1:17" s="4" customFormat="1" ht="13.5">
      <c r="A86" s="24" t="s">
        <v>91</v>
      </c>
      <c r="B86" s="18" t="s">
        <v>223</v>
      </c>
      <c r="C86" s="19">
        <v>1958</v>
      </c>
      <c r="D86" s="19" t="s">
        <v>136</v>
      </c>
      <c r="E86" s="19" t="s">
        <v>151</v>
      </c>
      <c r="F86" s="19">
        <v>1</v>
      </c>
      <c r="G86" s="19">
        <v>2</v>
      </c>
      <c r="H86" s="25">
        <v>200.6</v>
      </c>
      <c r="I86" s="25">
        <v>105.8</v>
      </c>
      <c r="J86" s="25">
        <v>105.8</v>
      </c>
      <c r="K86" s="27">
        <v>5</v>
      </c>
      <c r="L86" s="25">
        <f>'Таблицы 2, 3'!C77</f>
        <v>435634</v>
      </c>
      <c r="M86" s="25" t="s">
        <v>136</v>
      </c>
      <c r="N86" s="25" t="s">
        <v>136</v>
      </c>
      <c r="O86" s="25" t="s">
        <v>136</v>
      </c>
      <c r="P86" s="25">
        <f t="shared" si="1"/>
        <v>435634</v>
      </c>
      <c r="Q86" s="20" t="s">
        <v>152</v>
      </c>
    </row>
    <row r="87" spans="1:17" s="4" customFormat="1" ht="13.5">
      <c r="A87" s="24" t="s">
        <v>663</v>
      </c>
      <c r="B87" s="18" t="s">
        <v>224</v>
      </c>
      <c r="C87" s="19">
        <v>1958</v>
      </c>
      <c r="D87" s="19" t="s">
        <v>136</v>
      </c>
      <c r="E87" s="19" t="s">
        <v>151</v>
      </c>
      <c r="F87" s="19">
        <v>1</v>
      </c>
      <c r="G87" s="19">
        <v>1</v>
      </c>
      <c r="H87" s="25">
        <v>144.1</v>
      </c>
      <c r="I87" s="25">
        <v>104.4</v>
      </c>
      <c r="J87" s="25">
        <v>82.4</v>
      </c>
      <c r="K87" s="27">
        <v>8</v>
      </c>
      <c r="L87" s="25">
        <f>'Таблицы 2, 3'!C78</f>
        <v>413992.38</v>
      </c>
      <c r="M87" s="25" t="s">
        <v>136</v>
      </c>
      <c r="N87" s="25" t="s">
        <v>136</v>
      </c>
      <c r="O87" s="25" t="s">
        <v>136</v>
      </c>
      <c r="P87" s="25">
        <f t="shared" si="1"/>
        <v>413992.38</v>
      </c>
      <c r="Q87" s="20" t="s">
        <v>152</v>
      </c>
    </row>
    <row r="88" spans="1:17" s="4" customFormat="1" ht="13.5">
      <c r="A88" s="24" t="s">
        <v>92</v>
      </c>
      <c r="B88" s="18" t="s">
        <v>225</v>
      </c>
      <c r="C88" s="19">
        <v>1958</v>
      </c>
      <c r="D88" s="19" t="s">
        <v>136</v>
      </c>
      <c r="E88" s="19" t="s">
        <v>151</v>
      </c>
      <c r="F88" s="19">
        <v>1</v>
      </c>
      <c r="G88" s="19">
        <v>4</v>
      </c>
      <c r="H88" s="25">
        <v>133.7</v>
      </c>
      <c r="I88" s="25">
        <v>102.9</v>
      </c>
      <c r="J88" s="25">
        <v>102.9</v>
      </c>
      <c r="K88" s="27">
        <v>9</v>
      </c>
      <c r="L88" s="25">
        <f>'Таблицы 2, 3'!C79</f>
        <v>407415</v>
      </c>
      <c r="M88" s="25" t="s">
        <v>136</v>
      </c>
      <c r="N88" s="25" t="s">
        <v>136</v>
      </c>
      <c r="O88" s="25" t="s">
        <v>136</v>
      </c>
      <c r="P88" s="25">
        <f t="shared" si="1"/>
        <v>407415</v>
      </c>
      <c r="Q88" s="20" t="s">
        <v>152</v>
      </c>
    </row>
    <row r="89" spans="1:17" s="4" customFormat="1" ht="13.5">
      <c r="A89" s="24" t="s">
        <v>93</v>
      </c>
      <c r="B89" s="18" t="s">
        <v>226</v>
      </c>
      <c r="C89" s="19">
        <v>1957</v>
      </c>
      <c r="D89" s="19" t="s">
        <v>136</v>
      </c>
      <c r="E89" s="19" t="s">
        <v>151</v>
      </c>
      <c r="F89" s="19">
        <v>1</v>
      </c>
      <c r="G89" s="19">
        <v>2</v>
      </c>
      <c r="H89" s="25">
        <v>132.8</v>
      </c>
      <c r="I89" s="25">
        <v>102.2</v>
      </c>
      <c r="J89" s="25">
        <v>13.2</v>
      </c>
      <c r="K89" s="27">
        <v>12</v>
      </c>
      <c r="L89" s="25">
        <f>'Таблицы 2, 3'!C80</f>
        <v>417804</v>
      </c>
      <c r="M89" s="25" t="s">
        <v>136</v>
      </c>
      <c r="N89" s="25" t="s">
        <v>136</v>
      </c>
      <c r="O89" s="25" t="s">
        <v>136</v>
      </c>
      <c r="P89" s="25">
        <f t="shared" si="1"/>
        <v>417804</v>
      </c>
      <c r="Q89" s="20" t="s">
        <v>152</v>
      </c>
    </row>
    <row r="90" spans="1:17" s="4" customFormat="1" ht="13.5">
      <c r="A90" s="24" t="s">
        <v>94</v>
      </c>
      <c r="B90" s="18" t="s">
        <v>227</v>
      </c>
      <c r="C90" s="19">
        <v>1957</v>
      </c>
      <c r="D90" s="19" t="s">
        <v>136</v>
      </c>
      <c r="E90" s="19" t="s">
        <v>151</v>
      </c>
      <c r="F90" s="19">
        <v>1</v>
      </c>
      <c r="G90" s="19">
        <v>2</v>
      </c>
      <c r="H90" s="25">
        <v>133.9</v>
      </c>
      <c r="I90" s="25">
        <v>101.7</v>
      </c>
      <c r="J90" s="25">
        <v>101.7</v>
      </c>
      <c r="K90" s="27">
        <v>12</v>
      </c>
      <c r="L90" s="25">
        <f>'Таблицы 2, 3'!C81</f>
        <v>360803</v>
      </c>
      <c r="M90" s="25" t="s">
        <v>136</v>
      </c>
      <c r="N90" s="25" t="s">
        <v>136</v>
      </c>
      <c r="O90" s="25" t="s">
        <v>136</v>
      </c>
      <c r="P90" s="25">
        <f t="shared" si="1"/>
        <v>360803</v>
      </c>
      <c r="Q90" s="20" t="s">
        <v>152</v>
      </c>
    </row>
    <row r="91" spans="1:17" s="4" customFormat="1" ht="13.5">
      <c r="A91" s="24" t="s">
        <v>95</v>
      </c>
      <c r="B91" s="18" t="s">
        <v>228</v>
      </c>
      <c r="C91" s="19">
        <v>1968</v>
      </c>
      <c r="D91" s="19" t="s">
        <v>136</v>
      </c>
      <c r="E91" s="19" t="s">
        <v>138</v>
      </c>
      <c r="F91" s="19">
        <v>5</v>
      </c>
      <c r="G91" s="19">
        <v>1</v>
      </c>
      <c r="H91" s="25">
        <v>4561.6</v>
      </c>
      <c r="I91" s="25">
        <v>4300.6</v>
      </c>
      <c r="J91" s="25">
        <v>1741.3</v>
      </c>
      <c r="K91" s="27">
        <v>217</v>
      </c>
      <c r="L91" s="25">
        <f>'Таблицы 2, 3'!C82</f>
        <v>435267</v>
      </c>
      <c r="M91" s="25" t="s">
        <v>136</v>
      </c>
      <c r="N91" s="25" t="s">
        <v>136</v>
      </c>
      <c r="O91" s="25" t="s">
        <v>136</v>
      </c>
      <c r="P91" s="25">
        <f t="shared" si="1"/>
        <v>435267</v>
      </c>
      <c r="Q91" s="20" t="s">
        <v>660</v>
      </c>
    </row>
    <row r="92" spans="1:17" s="4" customFormat="1" ht="13.5">
      <c r="A92" s="24" t="s">
        <v>96</v>
      </c>
      <c r="B92" s="18" t="s">
        <v>229</v>
      </c>
      <c r="C92" s="19">
        <v>1917</v>
      </c>
      <c r="D92" s="19" t="s">
        <v>136</v>
      </c>
      <c r="E92" s="19" t="s">
        <v>150</v>
      </c>
      <c r="F92" s="19">
        <v>2</v>
      </c>
      <c r="G92" s="19">
        <v>2</v>
      </c>
      <c r="H92" s="25">
        <v>176.8</v>
      </c>
      <c r="I92" s="25">
        <v>136.4</v>
      </c>
      <c r="J92" s="25">
        <v>84.4</v>
      </c>
      <c r="K92" s="27">
        <v>15</v>
      </c>
      <c r="L92" s="25">
        <f>'Таблицы 2, 3'!C83</f>
        <v>367116.99</v>
      </c>
      <c r="M92" s="25" t="s">
        <v>136</v>
      </c>
      <c r="N92" s="25" t="s">
        <v>136</v>
      </c>
      <c r="O92" s="25" t="s">
        <v>136</v>
      </c>
      <c r="P92" s="25">
        <f t="shared" si="1"/>
        <v>367116.99</v>
      </c>
      <c r="Q92" s="20" t="s">
        <v>152</v>
      </c>
    </row>
    <row r="93" spans="1:17" s="4" customFormat="1" ht="13.5">
      <c r="A93" s="24" t="s">
        <v>97</v>
      </c>
      <c r="B93" s="18" t="s">
        <v>230</v>
      </c>
      <c r="C93" s="19">
        <v>1917</v>
      </c>
      <c r="D93" s="19" t="s">
        <v>136</v>
      </c>
      <c r="E93" s="19" t="s">
        <v>150</v>
      </c>
      <c r="F93" s="19">
        <v>2</v>
      </c>
      <c r="G93" s="19">
        <v>3</v>
      </c>
      <c r="H93" s="25">
        <v>483</v>
      </c>
      <c r="I93" s="25">
        <v>367.2</v>
      </c>
      <c r="J93" s="25">
        <v>216.2</v>
      </c>
      <c r="K93" s="27">
        <v>31</v>
      </c>
      <c r="L93" s="25">
        <f>'Таблицы 2, 3'!C84</f>
        <v>210179.65</v>
      </c>
      <c r="M93" s="25" t="s">
        <v>136</v>
      </c>
      <c r="N93" s="25" t="s">
        <v>136</v>
      </c>
      <c r="O93" s="25" t="s">
        <v>136</v>
      </c>
      <c r="P93" s="25">
        <f t="shared" si="1"/>
        <v>210179.65</v>
      </c>
      <c r="Q93" s="20" t="s">
        <v>660</v>
      </c>
    </row>
    <row r="94" spans="1:17" s="4" customFormat="1" ht="13.5">
      <c r="A94" s="24" t="s">
        <v>98</v>
      </c>
      <c r="B94" s="18" t="s">
        <v>231</v>
      </c>
      <c r="C94" s="19">
        <v>1950</v>
      </c>
      <c r="D94" s="19" t="s">
        <v>136</v>
      </c>
      <c r="E94" s="19" t="s">
        <v>151</v>
      </c>
      <c r="F94" s="19">
        <v>2</v>
      </c>
      <c r="G94" s="19">
        <v>1</v>
      </c>
      <c r="H94" s="25">
        <v>552.8</v>
      </c>
      <c r="I94" s="25">
        <v>276.4</v>
      </c>
      <c r="J94" s="25">
        <v>82.39999999999998</v>
      </c>
      <c r="K94" s="27">
        <v>32</v>
      </c>
      <c r="L94" s="25">
        <f>'Таблицы 2, 3'!C85</f>
        <v>604758.26</v>
      </c>
      <c r="M94" s="25" t="s">
        <v>136</v>
      </c>
      <c r="N94" s="25" t="s">
        <v>136</v>
      </c>
      <c r="O94" s="25" t="s">
        <v>136</v>
      </c>
      <c r="P94" s="25">
        <f t="shared" si="1"/>
        <v>604758.26</v>
      </c>
      <c r="Q94" s="20" t="s">
        <v>152</v>
      </c>
    </row>
    <row r="95" spans="1:17" s="4" customFormat="1" ht="13.5">
      <c r="A95" s="24" t="s">
        <v>99</v>
      </c>
      <c r="B95" s="18" t="s">
        <v>707</v>
      </c>
      <c r="C95" s="19">
        <v>1969</v>
      </c>
      <c r="D95" s="19" t="s">
        <v>136</v>
      </c>
      <c r="E95" s="19" t="s">
        <v>138</v>
      </c>
      <c r="F95" s="19">
        <v>1</v>
      </c>
      <c r="G95" s="19">
        <v>1</v>
      </c>
      <c r="H95" s="25">
        <v>154.8</v>
      </c>
      <c r="I95" s="25">
        <v>154.8</v>
      </c>
      <c r="J95" s="25">
        <v>65.80000000000001</v>
      </c>
      <c r="K95" s="27">
        <v>7</v>
      </c>
      <c r="L95" s="25">
        <f>'Таблицы 2, 3'!C86</f>
        <v>693248.8</v>
      </c>
      <c r="M95" s="25" t="s">
        <v>136</v>
      </c>
      <c r="N95" s="25" t="s">
        <v>136</v>
      </c>
      <c r="O95" s="25" t="s">
        <v>136</v>
      </c>
      <c r="P95" s="25">
        <f t="shared" si="1"/>
        <v>693248.8</v>
      </c>
      <c r="Q95" s="20" t="s">
        <v>680</v>
      </c>
    </row>
    <row r="96" spans="1:17" s="4" customFormat="1" ht="13.5">
      <c r="A96" s="24" t="s">
        <v>100</v>
      </c>
      <c r="B96" s="18" t="s">
        <v>232</v>
      </c>
      <c r="C96" s="19">
        <v>1917</v>
      </c>
      <c r="D96" s="19" t="s">
        <v>136</v>
      </c>
      <c r="E96" s="19" t="s">
        <v>138</v>
      </c>
      <c r="F96" s="19">
        <v>2</v>
      </c>
      <c r="G96" s="19">
        <v>2</v>
      </c>
      <c r="H96" s="25">
        <v>350.82</v>
      </c>
      <c r="I96" s="25">
        <v>343.81</v>
      </c>
      <c r="J96" s="25">
        <v>315.91</v>
      </c>
      <c r="K96" s="27">
        <v>38</v>
      </c>
      <c r="L96" s="25">
        <f>'Таблицы 2, 3'!C87</f>
        <v>1112718.78</v>
      </c>
      <c r="M96" s="25" t="s">
        <v>136</v>
      </c>
      <c r="N96" s="25" t="s">
        <v>136</v>
      </c>
      <c r="O96" s="25" t="s">
        <v>136</v>
      </c>
      <c r="P96" s="25">
        <f t="shared" si="1"/>
        <v>1112718.78</v>
      </c>
      <c r="Q96" s="20" t="s">
        <v>680</v>
      </c>
    </row>
    <row r="97" spans="1:17" s="4" customFormat="1" ht="13.5">
      <c r="A97" s="24" t="s">
        <v>101</v>
      </c>
      <c r="B97" s="18" t="s">
        <v>233</v>
      </c>
      <c r="C97" s="19">
        <v>1917</v>
      </c>
      <c r="D97" s="19" t="s">
        <v>136</v>
      </c>
      <c r="E97" s="19" t="s">
        <v>138</v>
      </c>
      <c r="F97" s="19">
        <v>1</v>
      </c>
      <c r="G97" s="19">
        <v>1</v>
      </c>
      <c r="H97" s="25">
        <v>239.8</v>
      </c>
      <c r="I97" s="25">
        <v>168.95</v>
      </c>
      <c r="J97" s="25">
        <v>168.95</v>
      </c>
      <c r="K97" s="27">
        <v>13</v>
      </c>
      <c r="L97" s="25">
        <f>'Таблицы 2, 3'!C88</f>
        <v>376560.4</v>
      </c>
      <c r="M97" s="25" t="s">
        <v>136</v>
      </c>
      <c r="N97" s="25" t="s">
        <v>136</v>
      </c>
      <c r="O97" s="25" t="s">
        <v>136</v>
      </c>
      <c r="P97" s="25">
        <f t="shared" si="1"/>
        <v>376560.4</v>
      </c>
      <c r="Q97" s="20" t="s">
        <v>680</v>
      </c>
    </row>
    <row r="98" spans="1:17" s="4" customFormat="1" ht="13.5">
      <c r="A98" s="24" t="s">
        <v>102</v>
      </c>
      <c r="B98" s="18" t="s">
        <v>681</v>
      </c>
      <c r="C98" s="19">
        <v>1961</v>
      </c>
      <c r="D98" s="19" t="s">
        <v>136</v>
      </c>
      <c r="E98" s="19" t="s">
        <v>151</v>
      </c>
      <c r="F98" s="19">
        <v>2</v>
      </c>
      <c r="G98" s="19">
        <v>2</v>
      </c>
      <c r="H98" s="25">
        <v>460.2</v>
      </c>
      <c r="I98" s="25">
        <v>293.8</v>
      </c>
      <c r="J98" s="25">
        <v>101.80000000000001</v>
      </c>
      <c r="K98" s="27">
        <v>29</v>
      </c>
      <c r="L98" s="25">
        <f>'Таблицы 2, 3'!C89</f>
        <v>543556</v>
      </c>
      <c r="M98" s="25" t="s">
        <v>136</v>
      </c>
      <c r="N98" s="25" t="s">
        <v>136</v>
      </c>
      <c r="O98" s="25" t="s">
        <v>136</v>
      </c>
      <c r="P98" s="25">
        <f t="shared" si="1"/>
        <v>543556</v>
      </c>
      <c r="Q98" s="20" t="s">
        <v>152</v>
      </c>
    </row>
    <row r="99" spans="1:17" s="4" customFormat="1" ht="13.5">
      <c r="A99" s="24" t="s">
        <v>103</v>
      </c>
      <c r="B99" s="18" t="s">
        <v>682</v>
      </c>
      <c r="C99" s="19">
        <v>1941</v>
      </c>
      <c r="D99" s="19" t="s">
        <v>136</v>
      </c>
      <c r="E99" s="19" t="s">
        <v>139</v>
      </c>
      <c r="F99" s="19">
        <v>1</v>
      </c>
      <c r="G99" s="19">
        <v>4</v>
      </c>
      <c r="H99" s="25">
        <v>197.2</v>
      </c>
      <c r="I99" s="25">
        <v>197.2</v>
      </c>
      <c r="J99" s="25">
        <v>197.2</v>
      </c>
      <c r="K99" s="27">
        <v>9</v>
      </c>
      <c r="L99" s="25">
        <f>'Таблицы 2, 3'!C90</f>
        <v>338760.3</v>
      </c>
      <c r="M99" s="25" t="s">
        <v>136</v>
      </c>
      <c r="N99" s="25" t="s">
        <v>136</v>
      </c>
      <c r="O99" s="25" t="s">
        <v>136</v>
      </c>
      <c r="P99" s="25">
        <f t="shared" si="1"/>
        <v>338760.3</v>
      </c>
      <c r="Q99" s="20" t="s">
        <v>152</v>
      </c>
    </row>
    <row r="100" spans="1:17" s="4" customFormat="1" ht="13.5">
      <c r="A100" s="24" t="s">
        <v>104</v>
      </c>
      <c r="B100" s="18" t="s">
        <v>683</v>
      </c>
      <c r="C100" s="19">
        <v>1954</v>
      </c>
      <c r="D100" s="19" t="s">
        <v>136</v>
      </c>
      <c r="E100" s="19" t="s">
        <v>138</v>
      </c>
      <c r="F100" s="19">
        <v>1</v>
      </c>
      <c r="G100" s="19">
        <v>3</v>
      </c>
      <c r="H100" s="25">
        <v>122.6</v>
      </c>
      <c r="I100" s="25">
        <v>122.6</v>
      </c>
      <c r="J100" s="25">
        <v>122.6</v>
      </c>
      <c r="K100" s="27">
        <v>8</v>
      </c>
      <c r="L100" s="25">
        <f>'Таблицы 2, 3'!C91</f>
        <v>304310.2</v>
      </c>
      <c r="M100" s="25" t="s">
        <v>136</v>
      </c>
      <c r="N100" s="25" t="s">
        <v>136</v>
      </c>
      <c r="O100" s="25" t="s">
        <v>136</v>
      </c>
      <c r="P100" s="25">
        <f t="shared" si="1"/>
        <v>304310.2</v>
      </c>
      <c r="Q100" s="20" t="s">
        <v>152</v>
      </c>
    </row>
    <row r="101" spans="1:17" s="4" customFormat="1" ht="13.5">
      <c r="A101" s="24" t="s">
        <v>105</v>
      </c>
      <c r="B101" s="18" t="s">
        <v>684</v>
      </c>
      <c r="C101" s="19">
        <v>1954</v>
      </c>
      <c r="D101" s="19" t="s">
        <v>136</v>
      </c>
      <c r="E101" s="19" t="s">
        <v>139</v>
      </c>
      <c r="F101" s="19">
        <v>1</v>
      </c>
      <c r="G101" s="19">
        <v>2</v>
      </c>
      <c r="H101" s="25">
        <v>124.5</v>
      </c>
      <c r="I101" s="25">
        <v>124.5</v>
      </c>
      <c r="J101" s="25">
        <v>92.7</v>
      </c>
      <c r="K101" s="27">
        <v>8</v>
      </c>
      <c r="L101" s="25">
        <f>'Таблицы 2, 3'!C92</f>
        <v>235408.82</v>
      </c>
      <c r="M101" s="25" t="s">
        <v>136</v>
      </c>
      <c r="N101" s="25" t="s">
        <v>136</v>
      </c>
      <c r="O101" s="25" t="s">
        <v>136</v>
      </c>
      <c r="P101" s="25">
        <f t="shared" si="1"/>
        <v>235408.82</v>
      </c>
      <c r="Q101" s="20" t="s">
        <v>152</v>
      </c>
    </row>
    <row r="102" spans="1:17" s="4" customFormat="1" ht="13.5">
      <c r="A102" s="24" t="s">
        <v>106</v>
      </c>
      <c r="B102" s="18" t="s">
        <v>234</v>
      </c>
      <c r="C102" s="19">
        <v>1961</v>
      </c>
      <c r="D102" s="19" t="s">
        <v>136</v>
      </c>
      <c r="E102" s="19" t="s">
        <v>138</v>
      </c>
      <c r="F102" s="19">
        <v>5</v>
      </c>
      <c r="G102" s="19">
        <v>2</v>
      </c>
      <c r="H102" s="25">
        <v>4081.86</v>
      </c>
      <c r="I102" s="25">
        <v>2407.51</v>
      </c>
      <c r="J102" s="25">
        <v>2407.51</v>
      </c>
      <c r="K102" s="27">
        <v>209</v>
      </c>
      <c r="L102" s="25">
        <f>'Таблицы 2, 3'!C93</f>
        <v>2143010.96</v>
      </c>
      <c r="M102" s="25" t="s">
        <v>136</v>
      </c>
      <c r="N102" s="25" t="s">
        <v>136</v>
      </c>
      <c r="O102" s="25" t="s">
        <v>136</v>
      </c>
      <c r="P102" s="25">
        <f t="shared" si="1"/>
        <v>2143010.96</v>
      </c>
      <c r="Q102" s="20" t="s">
        <v>660</v>
      </c>
    </row>
    <row r="103" spans="1:17" s="4" customFormat="1" ht="13.5">
      <c r="A103" s="24" t="s">
        <v>107</v>
      </c>
      <c r="B103" s="18" t="s">
        <v>235</v>
      </c>
      <c r="C103" s="19">
        <v>1969</v>
      </c>
      <c r="D103" s="19" t="s">
        <v>136</v>
      </c>
      <c r="E103" s="19" t="s">
        <v>138</v>
      </c>
      <c r="F103" s="19">
        <v>5</v>
      </c>
      <c r="G103" s="19">
        <v>2</v>
      </c>
      <c r="H103" s="25">
        <v>3167</v>
      </c>
      <c r="I103" s="25">
        <v>2145</v>
      </c>
      <c r="J103" s="25">
        <v>1238.8</v>
      </c>
      <c r="K103" s="27">
        <v>207</v>
      </c>
      <c r="L103" s="25">
        <f>'Таблицы 2, 3'!C94</f>
        <v>493304.9</v>
      </c>
      <c r="M103" s="25" t="s">
        <v>136</v>
      </c>
      <c r="N103" s="25" t="s">
        <v>136</v>
      </c>
      <c r="O103" s="25" t="s">
        <v>136</v>
      </c>
      <c r="P103" s="25">
        <f t="shared" si="1"/>
        <v>493304.9</v>
      </c>
      <c r="Q103" s="20" t="s">
        <v>660</v>
      </c>
    </row>
    <row r="104" spans="1:17" s="4" customFormat="1" ht="13.5">
      <c r="A104" s="24" t="s">
        <v>108</v>
      </c>
      <c r="B104" s="18" t="s">
        <v>236</v>
      </c>
      <c r="C104" s="19">
        <v>1965</v>
      </c>
      <c r="D104" s="19" t="s">
        <v>136</v>
      </c>
      <c r="E104" s="19" t="s">
        <v>138</v>
      </c>
      <c r="F104" s="19">
        <v>5</v>
      </c>
      <c r="G104" s="19">
        <v>3</v>
      </c>
      <c r="H104" s="25">
        <v>2424.8</v>
      </c>
      <c r="I104" s="25">
        <v>2424.8</v>
      </c>
      <c r="J104" s="25">
        <v>2306.8</v>
      </c>
      <c r="K104" s="27">
        <v>102</v>
      </c>
      <c r="L104" s="25">
        <f>'Таблицы 2, 3'!C95</f>
        <v>1524272</v>
      </c>
      <c r="M104" s="25" t="s">
        <v>136</v>
      </c>
      <c r="N104" s="25" t="s">
        <v>136</v>
      </c>
      <c r="O104" s="25" t="s">
        <v>136</v>
      </c>
      <c r="P104" s="25">
        <f t="shared" si="1"/>
        <v>1524272</v>
      </c>
      <c r="Q104" s="20" t="s">
        <v>152</v>
      </c>
    </row>
    <row r="105" spans="1:17" s="4" customFormat="1" ht="13.5">
      <c r="A105" s="24" t="s">
        <v>109</v>
      </c>
      <c r="B105" s="18" t="s">
        <v>237</v>
      </c>
      <c r="C105" s="19">
        <v>1917</v>
      </c>
      <c r="D105" s="19" t="s">
        <v>136</v>
      </c>
      <c r="E105" s="19" t="s">
        <v>138</v>
      </c>
      <c r="F105" s="19">
        <v>2</v>
      </c>
      <c r="G105" s="19">
        <v>7</v>
      </c>
      <c r="H105" s="25">
        <v>2175.6</v>
      </c>
      <c r="I105" s="25">
        <v>1997.9</v>
      </c>
      <c r="J105" s="25">
        <v>921.48</v>
      </c>
      <c r="K105" s="27">
        <v>37</v>
      </c>
      <c r="L105" s="25">
        <f>'Таблицы 2, 3'!C96</f>
        <v>2068827</v>
      </c>
      <c r="M105" s="25" t="s">
        <v>136</v>
      </c>
      <c r="N105" s="25" t="s">
        <v>136</v>
      </c>
      <c r="O105" s="25" t="s">
        <v>136</v>
      </c>
      <c r="P105" s="25">
        <f t="shared" si="1"/>
        <v>2068827</v>
      </c>
      <c r="Q105" s="20" t="s">
        <v>692</v>
      </c>
    </row>
    <row r="106" spans="1:17" s="4" customFormat="1" ht="13.5">
      <c r="A106" s="24" t="s">
        <v>110</v>
      </c>
      <c r="B106" s="18" t="s">
        <v>238</v>
      </c>
      <c r="C106" s="19">
        <v>1917</v>
      </c>
      <c r="D106" s="19" t="s">
        <v>136</v>
      </c>
      <c r="E106" s="19" t="s">
        <v>138</v>
      </c>
      <c r="F106" s="19">
        <v>4</v>
      </c>
      <c r="G106" s="19">
        <v>2</v>
      </c>
      <c r="H106" s="25">
        <v>1129.2</v>
      </c>
      <c r="I106" s="25">
        <v>1029.8</v>
      </c>
      <c r="J106" s="25">
        <v>694.91</v>
      </c>
      <c r="K106" s="27">
        <v>22</v>
      </c>
      <c r="L106" s="25">
        <f>'Таблицы 2, 3'!C97</f>
        <v>823568</v>
      </c>
      <c r="M106" s="25" t="s">
        <v>136</v>
      </c>
      <c r="N106" s="25" t="s">
        <v>136</v>
      </c>
      <c r="O106" s="25" t="s">
        <v>136</v>
      </c>
      <c r="P106" s="25">
        <f t="shared" si="1"/>
        <v>823568</v>
      </c>
      <c r="Q106" s="20" t="s">
        <v>692</v>
      </c>
    </row>
    <row r="107" spans="1:17" s="4" customFormat="1" ht="13.5">
      <c r="A107" s="24" t="s">
        <v>111</v>
      </c>
      <c r="B107" s="18" t="s">
        <v>239</v>
      </c>
      <c r="C107" s="19">
        <v>1974</v>
      </c>
      <c r="D107" s="19" t="s">
        <v>136</v>
      </c>
      <c r="E107" s="19" t="s">
        <v>138</v>
      </c>
      <c r="F107" s="19">
        <v>9</v>
      </c>
      <c r="G107" s="19">
        <v>1</v>
      </c>
      <c r="H107" s="25">
        <f>2254.1+107.5+141.5+375.2</f>
        <v>2878.2999999999997</v>
      </c>
      <c r="I107" s="25">
        <v>2254.1</v>
      </c>
      <c r="J107" s="25">
        <v>2254.1</v>
      </c>
      <c r="K107" s="27">
        <v>104</v>
      </c>
      <c r="L107" s="25">
        <f>'Таблицы 2, 3'!C98</f>
        <v>162998</v>
      </c>
      <c r="M107" s="25" t="s">
        <v>136</v>
      </c>
      <c r="N107" s="25" t="s">
        <v>136</v>
      </c>
      <c r="O107" s="25" t="s">
        <v>136</v>
      </c>
      <c r="P107" s="25">
        <f t="shared" si="1"/>
        <v>162998</v>
      </c>
      <c r="Q107" s="20" t="s">
        <v>152</v>
      </c>
    </row>
    <row r="108" spans="1:17" s="4" customFormat="1" ht="13.5">
      <c r="A108" s="24" t="s">
        <v>112</v>
      </c>
      <c r="B108" s="18" t="s">
        <v>240</v>
      </c>
      <c r="C108" s="19">
        <v>1956</v>
      </c>
      <c r="D108" s="19" t="s">
        <v>136</v>
      </c>
      <c r="E108" s="19" t="s">
        <v>138</v>
      </c>
      <c r="F108" s="19">
        <v>2</v>
      </c>
      <c r="G108" s="19">
        <v>2</v>
      </c>
      <c r="H108" s="25">
        <v>380.1</v>
      </c>
      <c r="I108" s="25">
        <v>262.9</v>
      </c>
      <c r="J108" s="25">
        <v>100.89999999999998</v>
      </c>
      <c r="K108" s="27">
        <v>22</v>
      </c>
      <c r="L108" s="25">
        <f>'Таблицы 2, 3'!C99</f>
        <v>572164.18</v>
      </c>
      <c r="M108" s="25" t="s">
        <v>136</v>
      </c>
      <c r="N108" s="25" t="s">
        <v>136</v>
      </c>
      <c r="O108" s="25" t="s">
        <v>136</v>
      </c>
      <c r="P108" s="25">
        <f t="shared" si="1"/>
        <v>572164.18</v>
      </c>
      <c r="Q108" s="20" t="s">
        <v>152</v>
      </c>
    </row>
    <row r="109" spans="1:17" s="4" customFormat="1" ht="13.5">
      <c r="A109" s="24" t="s">
        <v>113</v>
      </c>
      <c r="B109" s="18" t="s">
        <v>241</v>
      </c>
      <c r="C109" s="19">
        <v>1932</v>
      </c>
      <c r="D109" s="19" t="s">
        <v>136</v>
      </c>
      <c r="E109" s="19" t="s">
        <v>138</v>
      </c>
      <c r="F109" s="19">
        <v>4</v>
      </c>
      <c r="G109" s="19">
        <v>1</v>
      </c>
      <c r="H109" s="25">
        <v>1443.4</v>
      </c>
      <c r="I109" s="25">
        <v>1358.4</v>
      </c>
      <c r="J109" s="25">
        <v>1127.4</v>
      </c>
      <c r="K109" s="27">
        <v>116</v>
      </c>
      <c r="L109" s="25">
        <f>'Таблицы 2, 3'!C100</f>
        <v>74463</v>
      </c>
      <c r="M109" s="25" t="s">
        <v>136</v>
      </c>
      <c r="N109" s="25" t="s">
        <v>136</v>
      </c>
      <c r="O109" s="25" t="s">
        <v>136</v>
      </c>
      <c r="P109" s="25">
        <f t="shared" si="1"/>
        <v>74463</v>
      </c>
      <c r="Q109" s="20" t="s">
        <v>660</v>
      </c>
    </row>
    <row r="110" spans="1:17" s="4" customFormat="1" ht="13.5">
      <c r="A110" s="24" t="s">
        <v>114</v>
      </c>
      <c r="B110" s="18" t="s">
        <v>242</v>
      </c>
      <c r="C110" s="19">
        <v>1932</v>
      </c>
      <c r="D110" s="19" t="s">
        <v>136</v>
      </c>
      <c r="E110" s="19" t="s">
        <v>138</v>
      </c>
      <c r="F110" s="19">
        <v>4</v>
      </c>
      <c r="G110" s="19">
        <v>1</v>
      </c>
      <c r="H110" s="25">
        <v>1298.7</v>
      </c>
      <c r="I110" s="25">
        <v>1215.7</v>
      </c>
      <c r="J110" s="25">
        <v>944.3000000000001</v>
      </c>
      <c r="K110" s="27">
        <v>143</v>
      </c>
      <c r="L110" s="25">
        <f>'Таблицы 2, 3'!C101</f>
        <v>45717</v>
      </c>
      <c r="M110" s="25" t="s">
        <v>136</v>
      </c>
      <c r="N110" s="25" t="s">
        <v>136</v>
      </c>
      <c r="O110" s="25" t="s">
        <v>136</v>
      </c>
      <c r="P110" s="25">
        <f t="shared" si="1"/>
        <v>45717</v>
      </c>
      <c r="Q110" s="20" t="s">
        <v>660</v>
      </c>
    </row>
    <row r="111" spans="1:17" s="4" customFormat="1" ht="13.5">
      <c r="A111" s="24" t="s">
        <v>115</v>
      </c>
      <c r="B111" s="18" t="s">
        <v>243</v>
      </c>
      <c r="C111" s="19">
        <v>1932</v>
      </c>
      <c r="D111" s="19" t="s">
        <v>136</v>
      </c>
      <c r="E111" s="19" t="s">
        <v>138</v>
      </c>
      <c r="F111" s="19">
        <v>4</v>
      </c>
      <c r="G111" s="19">
        <v>1</v>
      </c>
      <c r="H111" s="25">
        <v>1500.75</v>
      </c>
      <c r="I111" s="25">
        <v>1415.75</v>
      </c>
      <c r="J111" s="25">
        <v>563.45</v>
      </c>
      <c r="K111" s="27">
        <v>109</v>
      </c>
      <c r="L111" s="25">
        <f>'Таблицы 2, 3'!C102</f>
        <v>109679</v>
      </c>
      <c r="M111" s="25" t="s">
        <v>136</v>
      </c>
      <c r="N111" s="25" t="s">
        <v>136</v>
      </c>
      <c r="O111" s="25" t="s">
        <v>136</v>
      </c>
      <c r="P111" s="25">
        <f t="shared" si="1"/>
        <v>109679</v>
      </c>
      <c r="Q111" s="20" t="s">
        <v>660</v>
      </c>
    </row>
    <row r="112" spans="1:17" s="4" customFormat="1" ht="13.5">
      <c r="A112" s="24" t="s">
        <v>116</v>
      </c>
      <c r="B112" s="18" t="s">
        <v>700</v>
      </c>
      <c r="C112" s="19">
        <v>1917</v>
      </c>
      <c r="D112" s="19" t="s">
        <v>136</v>
      </c>
      <c r="E112" s="19" t="s">
        <v>138</v>
      </c>
      <c r="F112" s="19">
        <v>3</v>
      </c>
      <c r="G112" s="19">
        <f>6+3</f>
        <v>9</v>
      </c>
      <c r="H112" s="25">
        <v>2353.31</v>
      </c>
      <c r="I112" s="25">
        <v>2240.76</v>
      </c>
      <c r="J112" s="25">
        <v>2038.4600000000003</v>
      </c>
      <c r="K112" s="27">
        <v>97</v>
      </c>
      <c r="L112" s="25">
        <f>'Таблицы 2, 3'!C103</f>
        <v>1307360</v>
      </c>
      <c r="M112" s="25" t="s">
        <v>136</v>
      </c>
      <c r="N112" s="25" t="s">
        <v>136</v>
      </c>
      <c r="O112" s="25" t="s">
        <v>136</v>
      </c>
      <c r="P112" s="25">
        <f t="shared" si="1"/>
        <v>1307360</v>
      </c>
      <c r="Q112" s="20" t="s">
        <v>692</v>
      </c>
    </row>
    <row r="113" spans="1:17" s="4" customFormat="1" ht="13.5">
      <c r="A113" s="24" t="s">
        <v>117</v>
      </c>
      <c r="B113" s="18" t="s">
        <v>244</v>
      </c>
      <c r="C113" s="19">
        <v>1971</v>
      </c>
      <c r="D113" s="19" t="s">
        <v>136</v>
      </c>
      <c r="E113" s="19" t="s">
        <v>150</v>
      </c>
      <c r="F113" s="19">
        <v>2</v>
      </c>
      <c r="G113" s="19">
        <v>2</v>
      </c>
      <c r="H113" s="25">
        <v>631</v>
      </c>
      <c r="I113" s="25">
        <v>535</v>
      </c>
      <c r="J113" s="25">
        <v>380</v>
      </c>
      <c r="K113" s="27">
        <v>29</v>
      </c>
      <c r="L113" s="25">
        <f>'Таблицы 2, 3'!C104</f>
        <v>792449</v>
      </c>
      <c r="M113" s="25" t="s">
        <v>136</v>
      </c>
      <c r="N113" s="25" t="s">
        <v>136</v>
      </c>
      <c r="O113" s="25" t="s">
        <v>136</v>
      </c>
      <c r="P113" s="25">
        <f t="shared" si="1"/>
        <v>792449</v>
      </c>
      <c r="Q113" s="20" t="s">
        <v>660</v>
      </c>
    </row>
    <row r="114" spans="1:17" s="4" customFormat="1" ht="13.5">
      <c r="A114" s="24" t="s">
        <v>118</v>
      </c>
      <c r="B114" s="18" t="s">
        <v>245</v>
      </c>
      <c r="C114" s="19">
        <v>1954</v>
      </c>
      <c r="D114" s="19" t="s">
        <v>136</v>
      </c>
      <c r="E114" s="19" t="s">
        <v>138</v>
      </c>
      <c r="F114" s="19">
        <v>2</v>
      </c>
      <c r="G114" s="19">
        <v>1</v>
      </c>
      <c r="H114" s="25">
        <v>587</v>
      </c>
      <c r="I114" s="25">
        <v>438</v>
      </c>
      <c r="J114" s="25">
        <v>438</v>
      </c>
      <c r="K114" s="27">
        <v>16</v>
      </c>
      <c r="L114" s="25">
        <f>'Таблицы 2, 3'!C105</f>
        <v>170045.08</v>
      </c>
      <c r="M114" s="25" t="s">
        <v>136</v>
      </c>
      <c r="N114" s="25" t="s">
        <v>136</v>
      </c>
      <c r="O114" s="25" t="s">
        <v>136</v>
      </c>
      <c r="P114" s="25">
        <f t="shared" si="1"/>
        <v>170045.08</v>
      </c>
      <c r="Q114" s="20" t="s">
        <v>152</v>
      </c>
    </row>
    <row r="115" spans="1:17" s="4" customFormat="1" ht="13.5">
      <c r="A115" s="24" t="s">
        <v>119</v>
      </c>
      <c r="B115" s="18" t="s">
        <v>246</v>
      </c>
      <c r="C115" s="19">
        <v>1957</v>
      </c>
      <c r="D115" s="19" t="s">
        <v>136</v>
      </c>
      <c r="E115" s="19" t="s">
        <v>138</v>
      </c>
      <c r="F115" s="19">
        <v>1</v>
      </c>
      <c r="G115" s="19">
        <v>4</v>
      </c>
      <c r="H115" s="25">
        <v>379</v>
      </c>
      <c r="I115" s="25">
        <v>173</v>
      </c>
      <c r="J115" s="25">
        <v>173</v>
      </c>
      <c r="K115" s="27">
        <v>10</v>
      </c>
      <c r="L115" s="25">
        <f>'Таблицы 2, 3'!C106</f>
        <v>319241.92</v>
      </c>
      <c r="M115" s="25" t="s">
        <v>136</v>
      </c>
      <c r="N115" s="25" t="s">
        <v>136</v>
      </c>
      <c r="O115" s="25" t="s">
        <v>136</v>
      </c>
      <c r="P115" s="25">
        <f t="shared" si="1"/>
        <v>319241.92</v>
      </c>
      <c r="Q115" s="20" t="s">
        <v>152</v>
      </c>
    </row>
    <row r="116" spans="1:17" s="4" customFormat="1" ht="13.5">
      <c r="A116" s="24" t="s">
        <v>120</v>
      </c>
      <c r="B116" s="18" t="s">
        <v>247</v>
      </c>
      <c r="C116" s="19">
        <v>1917</v>
      </c>
      <c r="D116" s="19" t="s">
        <v>136</v>
      </c>
      <c r="E116" s="19" t="s">
        <v>150</v>
      </c>
      <c r="F116" s="19">
        <v>1</v>
      </c>
      <c r="G116" s="19">
        <v>1</v>
      </c>
      <c r="H116" s="25">
        <v>136.3</v>
      </c>
      <c r="I116" s="25">
        <v>77.9</v>
      </c>
      <c r="J116" s="25">
        <v>17.900000000000006</v>
      </c>
      <c r="K116" s="27">
        <v>7</v>
      </c>
      <c r="L116" s="25">
        <f>'Таблицы 2, 3'!C107</f>
        <v>193262.76</v>
      </c>
      <c r="M116" s="25" t="s">
        <v>136</v>
      </c>
      <c r="N116" s="25" t="s">
        <v>136</v>
      </c>
      <c r="O116" s="25" t="s">
        <v>136</v>
      </c>
      <c r="P116" s="25">
        <f t="shared" si="1"/>
        <v>193262.76</v>
      </c>
      <c r="Q116" s="20" t="s">
        <v>152</v>
      </c>
    </row>
    <row r="117" spans="1:17" s="4" customFormat="1" ht="13.5">
      <c r="A117" s="24" t="s">
        <v>121</v>
      </c>
      <c r="B117" s="18" t="s">
        <v>248</v>
      </c>
      <c r="C117" s="19">
        <v>1958</v>
      </c>
      <c r="D117" s="19" t="s">
        <v>136</v>
      </c>
      <c r="E117" s="19" t="s">
        <v>139</v>
      </c>
      <c r="F117" s="19">
        <v>1</v>
      </c>
      <c r="G117" s="19">
        <v>4</v>
      </c>
      <c r="H117" s="25">
        <v>296</v>
      </c>
      <c r="I117" s="25">
        <v>134</v>
      </c>
      <c r="J117" s="25">
        <v>67</v>
      </c>
      <c r="K117" s="27">
        <v>10</v>
      </c>
      <c r="L117" s="25">
        <f>'Таблицы 2, 3'!C108</f>
        <v>314199.78</v>
      </c>
      <c r="M117" s="25" t="s">
        <v>136</v>
      </c>
      <c r="N117" s="25" t="s">
        <v>136</v>
      </c>
      <c r="O117" s="25" t="s">
        <v>136</v>
      </c>
      <c r="P117" s="25">
        <f t="shared" si="1"/>
        <v>314199.78</v>
      </c>
      <c r="Q117" s="20" t="s">
        <v>152</v>
      </c>
    </row>
    <row r="118" spans="1:17" s="4" customFormat="1" ht="13.5">
      <c r="A118" s="24" t="s">
        <v>122</v>
      </c>
      <c r="B118" s="18" t="s">
        <v>249</v>
      </c>
      <c r="C118" s="19">
        <v>1958</v>
      </c>
      <c r="D118" s="19" t="s">
        <v>136</v>
      </c>
      <c r="E118" s="19" t="s">
        <v>139</v>
      </c>
      <c r="F118" s="19">
        <v>1</v>
      </c>
      <c r="G118" s="19">
        <v>6</v>
      </c>
      <c r="H118" s="25">
        <v>311</v>
      </c>
      <c r="I118" s="25">
        <v>209</v>
      </c>
      <c r="J118" s="25">
        <v>62</v>
      </c>
      <c r="K118" s="27">
        <v>15</v>
      </c>
      <c r="L118" s="25">
        <f>'Таблицы 2, 3'!C109</f>
        <v>438306.28</v>
      </c>
      <c r="M118" s="25" t="s">
        <v>136</v>
      </c>
      <c r="N118" s="25" t="s">
        <v>136</v>
      </c>
      <c r="O118" s="25" t="s">
        <v>136</v>
      </c>
      <c r="P118" s="25">
        <f t="shared" si="1"/>
        <v>438306.28</v>
      </c>
      <c r="Q118" s="20" t="s">
        <v>152</v>
      </c>
    </row>
    <row r="119" spans="1:17" s="4" customFormat="1" ht="13.5">
      <c r="A119" s="24" t="s">
        <v>123</v>
      </c>
      <c r="B119" s="18" t="s">
        <v>250</v>
      </c>
      <c r="C119" s="19">
        <v>1958</v>
      </c>
      <c r="D119" s="19" t="s">
        <v>136</v>
      </c>
      <c r="E119" s="19" t="s">
        <v>139</v>
      </c>
      <c r="F119" s="19">
        <v>1</v>
      </c>
      <c r="G119" s="19">
        <v>4</v>
      </c>
      <c r="H119" s="25">
        <v>347</v>
      </c>
      <c r="I119" s="25">
        <v>247</v>
      </c>
      <c r="J119" s="25">
        <v>164</v>
      </c>
      <c r="K119" s="27">
        <v>16</v>
      </c>
      <c r="L119" s="25">
        <f>'Таблицы 2, 3'!C110</f>
        <v>364918.54</v>
      </c>
      <c r="M119" s="25" t="s">
        <v>136</v>
      </c>
      <c r="N119" s="25" t="s">
        <v>136</v>
      </c>
      <c r="O119" s="25" t="s">
        <v>136</v>
      </c>
      <c r="P119" s="25">
        <f t="shared" si="1"/>
        <v>364918.54</v>
      </c>
      <c r="Q119" s="20" t="s">
        <v>152</v>
      </c>
    </row>
    <row r="120" spans="1:17" s="4" customFormat="1" ht="13.5">
      <c r="A120" s="24" t="s">
        <v>124</v>
      </c>
      <c r="B120" s="18" t="s">
        <v>251</v>
      </c>
      <c r="C120" s="19">
        <v>1958</v>
      </c>
      <c r="D120" s="19" t="s">
        <v>136</v>
      </c>
      <c r="E120" s="19" t="s">
        <v>139</v>
      </c>
      <c r="F120" s="19">
        <v>1</v>
      </c>
      <c r="G120" s="19">
        <v>4</v>
      </c>
      <c r="H120" s="25">
        <v>273</v>
      </c>
      <c r="I120" s="25">
        <v>147</v>
      </c>
      <c r="J120" s="25">
        <v>36.7</v>
      </c>
      <c r="K120" s="27">
        <v>13</v>
      </c>
      <c r="L120" s="25">
        <f>'Таблицы 2, 3'!C111</f>
        <v>306905.02</v>
      </c>
      <c r="M120" s="25" t="s">
        <v>136</v>
      </c>
      <c r="N120" s="25" t="s">
        <v>136</v>
      </c>
      <c r="O120" s="25" t="s">
        <v>136</v>
      </c>
      <c r="P120" s="25">
        <f t="shared" si="1"/>
        <v>306905.02</v>
      </c>
      <c r="Q120" s="20" t="s">
        <v>152</v>
      </c>
    </row>
    <row r="121" spans="1:17" s="4" customFormat="1" ht="13.5">
      <c r="A121" s="24" t="s">
        <v>125</v>
      </c>
      <c r="B121" s="18" t="s">
        <v>252</v>
      </c>
      <c r="C121" s="19">
        <v>1958</v>
      </c>
      <c r="D121" s="19" t="s">
        <v>136</v>
      </c>
      <c r="E121" s="19" t="s">
        <v>139</v>
      </c>
      <c r="F121" s="19">
        <v>1</v>
      </c>
      <c r="G121" s="19">
        <v>4</v>
      </c>
      <c r="H121" s="25">
        <v>293</v>
      </c>
      <c r="I121" s="25">
        <v>148</v>
      </c>
      <c r="J121" s="25">
        <v>148</v>
      </c>
      <c r="K121" s="27">
        <v>7</v>
      </c>
      <c r="L121" s="25">
        <f>'Таблицы 2, 3'!C112</f>
        <v>138942.64</v>
      </c>
      <c r="M121" s="25" t="s">
        <v>136</v>
      </c>
      <c r="N121" s="25" t="s">
        <v>136</v>
      </c>
      <c r="O121" s="25" t="s">
        <v>136</v>
      </c>
      <c r="P121" s="25">
        <f t="shared" si="1"/>
        <v>138942.64</v>
      </c>
      <c r="Q121" s="20" t="s">
        <v>152</v>
      </c>
    </row>
    <row r="122" spans="1:17" s="4" customFormat="1" ht="13.5">
      <c r="A122" s="24" t="s">
        <v>126</v>
      </c>
      <c r="B122" s="18" t="s">
        <v>253</v>
      </c>
      <c r="C122" s="19">
        <v>1955</v>
      </c>
      <c r="D122" s="19" t="s">
        <v>136</v>
      </c>
      <c r="E122" s="19" t="s">
        <v>138</v>
      </c>
      <c r="F122" s="19">
        <v>2</v>
      </c>
      <c r="G122" s="19">
        <v>2</v>
      </c>
      <c r="H122" s="25">
        <v>614</v>
      </c>
      <c r="I122" s="25">
        <v>614</v>
      </c>
      <c r="J122" s="25">
        <v>447</v>
      </c>
      <c r="K122" s="27">
        <v>29</v>
      </c>
      <c r="L122" s="25">
        <f>'Таблицы 2, 3'!C113</f>
        <v>568176</v>
      </c>
      <c r="M122" s="25" t="s">
        <v>136</v>
      </c>
      <c r="N122" s="25" t="s">
        <v>136</v>
      </c>
      <c r="O122" s="25" t="s">
        <v>136</v>
      </c>
      <c r="P122" s="25">
        <f t="shared" si="1"/>
        <v>568176</v>
      </c>
      <c r="Q122" s="20" t="s">
        <v>692</v>
      </c>
    </row>
    <row r="123" spans="1:17" s="4" customFormat="1" ht="13.5">
      <c r="A123" s="24" t="s">
        <v>127</v>
      </c>
      <c r="B123" s="18" t="s">
        <v>254</v>
      </c>
      <c r="C123" s="19">
        <v>1956</v>
      </c>
      <c r="D123" s="19" t="s">
        <v>136</v>
      </c>
      <c r="E123" s="19" t="s">
        <v>138</v>
      </c>
      <c r="F123" s="19">
        <v>2</v>
      </c>
      <c r="G123" s="19">
        <v>2</v>
      </c>
      <c r="H123" s="25">
        <v>533</v>
      </c>
      <c r="I123" s="25">
        <v>498</v>
      </c>
      <c r="J123" s="25">
        <v>425</v>
      </c>
      <c r="K123" s="27">
        <v>27</v>
      </c>
      <c r="L123" s="25">
        <f>'Таблицы 2, 3'!C114</f>
        <v>106402.88</v>
      </c>
      <c r="M123" s="25" t="s">
        <v>136</v>
      </c>
      <c r="N123" s="25" t="s">
        <v>136</v>
      </c>
      <c r="O123" s="25" t="s">
        <v>136</v>
      </c>
      <c r="P123" s="25">
        <f t="shared" si="1"/>
        <v>106402.88</v>
      </c>
      <c r="Q123" s="20" t="s">
        <v>680</v>
      </c>
    </row>
    <row r="124" spans="1:17" s="4" customFormat="1" ht="13.5">
      <c r="A124" s="24" t="s">
        <v>128</v>
      </c>
      <c r="B124" s="18" t="s">
        <v>255</v>
      </c>
      <c r="C124" s="19">
        <v>1958</v>
      </c>
      <c r="D124" s="19" t="s">
        <v>136</v>
      </c>
      <c r="E124" s="19" t="s">
        <v>138</v>
      </c>
      <c r="F124" s="19">
        <v>1</v>
      </c>
      <c r="G124" s="19">
        <v>2</v>
      </c>
      <c r="H124" s="25">
        <v>289</v>
      </c>
      <c r="I124" s="25">
        <v>178</v>
      </c>
      <c r="J124" s="25">
        <v>131</v>
      </c>
      <c r="K124" s="27">
        <v>12</v>
      </c>
      <c r="L124" s="25">
        <f>'Таблицы 2, 3'!C115</f>
        <v>341320.9</v>
      </c>
      <c r="M124" s="25" t="s">
        <v>136</v>
      </c>
      <c r="N124" s="25" t="s">
        <v>136</v>
      </c>
      <c r="O124" s="25" t="s">
        <v>136</v>
      </c>
      <c r="P124" s="25">
        <f t="shared" si="1"/>
        <v>341320.9</v>
      </c>
      <c r="Q124" s="20" t="s">
        <v>152</v>
      </c>
    </row>
    <row r="125" spans="1:17" s="4" customFormat="1" ht="13.5">
      <c r="A125" s="24" t="s">
        <v>129</v>
      </c>
      <c r="B125" s="18" t="s">
        <v>256</v>
      </c>
      <c r="C125" s="19">
        <v>1958</v>
      </c>
      <c r="D125" s="19" t="s">
        <v>136</v>
      </c>
      <c r="E125" s="19" t="s">
        <v>138</v>
      </c>
      <c r="F125" s="19">
        <v>1</v>
      </c>
      <c r="G125" s="19">
        <v>2</v>
      </c>
      <c r="H125" s="25">
        <v>289</v>
      </c>
      <c r="I125" s="25">
        <v>178</v>
      </c>
      <c r="J125" s="25">
        <v>133</v>
      </c>
      <c r="K125" s="27">
        <v>13</v>
      </c>
      <c r="L125" s="25">
        <f>'Таблицы 2, 3'!C116</f>
        <v>346743</v>
      </c>
      <c r="M125" s="25" t="s">
        <v>136</v>
      </c>
      <c r="N125" s="25" t="s">
        <v>136</v>
      </c>
      <c r="O125" s="25" t="s">
        <v>136</v>
      </c>
      <c r="P125" s="25">
        <f t="shared" si="1"/>
        <v>346743</v>
      </c>
      <c r="Q125" s="20" t="s">
        <v>660</v>
      </c>
    </row>
    <row r="126" spans="1:17" s="4" customFormat="1" ht="13.5">
      <c r="A126" s="24" t="s">
        <v>130</v>
      </c>
      <c r="B126" s="18" t="s">
        <v>257</v>
      </c>
      <c r="C126" s="19">
        <v>1957</v>
      </c>
      <c r="D126" s="19" t="s">
        <v>136</v>
      </c>
      <c r="E126" s="19" t="s">
        <v>138</v>
      </c>
      <c r="F126" s="19">
        <v>1</v>
      </c>
      <c r="G126" s="19">
        <v>4</v>
      </c>
      <c r="H126" s="25">
        <v>385</v>
      </c>
      <c r="I126" s="25">
        <v>178</v>
      </c>
      <c r="J126" s="25">
        <v>136</v>
      </c>
      <c r="K126" s="27">
        <v>15</v>
      </c>
      <c r="L126" s="25">
        <f>'Таблицы 2, 3'!C117</f>
        <v>538990</v>
      </c>
      <c r="M126" s="25" t="s">
        <v>136</v>
      </c>
      <c r="N126" s="25" t="s">
        <v>136</v>
      </c>
      <c r="O126" s="25" t="s">
        <v>136</v>
      </c>
      <c r="P126" s="25">
        <f t="shared" si="1"/>
        <v>538990</v>
      </c>
      <c r="Q126" s="20" t="s">
        <v>680</v>
      </c>
    </row>
    <row r="127" spans="1:17" s="4" customFormat="1" ht="13.5">
      <c r="A127" s="24" t="s">
        <v>664</v>
      </c>
      <c r="B127" s="18" t="s">
        <v>258</v>
      </c>
      <c r="C127" s="19">
        <v>1957</v>
      </c>
      <c r="D127" s="19" t="s">
        <v>136</v>
      </c>
      <c r="E127" s="19" t="s">
        <v>138</v>
      </c>
      <c r="F127" s="19">
        <v>1</v>
      </c>
      <c r="G127" s="19">
        <v>4</v>
      </c>
      <c r="H127" s="25">
        <v>402</v>
      </c>
      <c r="I127" s="25">
        <v>191</v>
      </c>
      <c r="J127" s="25">
        <v>153</v>
      </c>
      <c r="K127" s="27">
        <v>10</v>
      </c>
      <c r="L127" s="25">
        <f>'Таблицы 2, 3'!C118</f>
        <v>414100</v>
      </c>
      <c r="M127" s="25" t="s">
        <v>136</v>
      </c>
      <c r="N127" s="25" t="s">
        <v>136</v>
      </c>
      <c r="O127" s="25" t="s">
        <v>136</v>
      </c>
      <c r="P127" s="25">
        <f t="shared" si="1"/>
        <v>414100</v>
      </c>
      <c r="Q127" s="20" t="s">
        <v>152</v>
      </c>
    </row>
    <row r="128" spans="1:17" s="4" customFormat="1" ht="13.5">
      <c r="A128" s="24" t="s">
        <v>131</v>
      </c>
      <c r="B128" s="18" t="s">
        <v>259</v>
      </c>
      <c r="C128" s="19">
        <v>1957</v>
      </c>
      <c r="D128" s="19" t="s">
        <v>136</v>
      </c>
      <c r="E128" s="19" t="s">
        <v>138</v>
      </c>
      <c r="F128" s="19">
        <v>1</v>
      </c>
      <c r="G128" s="19">
        <v>4</v>
      </c>
      <c r="H128" s="25">
        <v>421</v>
      </c>
      <c r="I128" s="25">
        <v>208</v>
      </c>
      <c r="J128" s="25">
        <v>90</v>
      </c>
      <c r="K128" s="27">
        <v>11</v>
      </c>
      <c r="L128" s="25">
        <f>'Таблицы 2, 3'!C119</f>
        <v>297338.76</v>
      </c>
      <c r="M128" s="25" t="s">
        <v>136</v>
      </c>
      <c r="N128" s="25" t="s">
        <v>136</v>
      </c>
      <c r="O128" s="25" t="s">
        <v>136</v>
      </c>
      <c r="P128" s="25">
        <f t="shared" si="1"/>
        <v>297338.76</v>
      </c>
      <c r="Q128" s="20" t="s">
        <v>660</v>
      </c>
    </row>
    <row r="129" spans="1:17" s="4" customFormat="1" ht="13.5">
      <c r="A129" s="24" t="s">
        <v>132</v>
      </c>
      <c r="B129" s="18" t="s">
        <v>260</v>
      </c>
      <c r="C129" s="19">
        <v>1957</v>
      </c>
      <c r="D129" s="19" t="s">
        <v>136</v>
      </c>
      <c r="E129" s="19" t="s">
        <v>138</v>
      </c>
      <c r="F129" s="19">
        <v>1</v>
      </c>
      <c r="G129" s="19">
        <v>4</v>
      </c>
      <c r="H129" s="25">
        <v>355</v>
      </c>
      <c r="I129" s="25">
        <v>175</v>
      </c>
      <c r="J129" s="25">
        <v>125</v>
      </c>
      <c r="K129" s="27">
        <v>19</v>
      </c>
      <c r="L129" s="25">
        <f>'Таблицы 2, 3'!C120</f>
        <v>200113.84</v>
      </c>
      <c r="M129" s="25" t="s">
        <v>136</v>
      </c>
      <c r="N129" s="25" t="s">
        <v>136</v>
      </c>
      <c r="O129" s="25" t="s">
        <v>136</v>
      </c>
      <c r="P129" s="25">
        <f t="shared" si="1"/>
        <v>200113.84</v>
      </c>
      <c r="Q129" s="20" t="s">
        <v>152</v>
      </c>
    </row>
    <row r="130" spans="1:17" s="4" customFormat="1" ht="13.5">
      <c r="A130" s="24" t="s">
        <v>133</v>
      </c>
      <c r="B130" s="18" t="s">
        <v>261</v>
      </c>
      <c r="C130" s="19">
        <v>1917</v>
      </c>
      <c r="D130" s="19" t="s">
        <v>136</v>
      </c>
      <c r="E130" s="19" t="s">
        <v>139</v>
      </c>
      <c r="F130" s="19">
        <v>1</v>
      </c>
      <c r="G130" s="19">
        <v>1</v>
      </c>
      <c r="H130" s="25">
        <v>216.4</v>
      </c>
      <c r="I130" s="25">
        <v>215</v>
      </c>
      <c r="J130" s="25">
        <v>215</v>
      </c>
      <c r="K130" s="27">
        <v>22</v>
      </c>
      <c r="L130" s="25">
        <f>'Таблицы 2, 3'!C121</f>
        <v>700300</v>
      </c>
      <c r="M130" s="25" t="s">
        <v>136</v>
      </c>
      <c r="N130" s="25" t="s">
        <v>136</v>
      </c>
      <c r="O130" s="25" t="s">
        <v>136</v>
      </c>
      <c r="P130" s="25">
        <f t="shared" si="1"/>
        <v>700300</v>
      </c>
      <c r="Q130" s="20" t="s">
        <v>692</v>
      </c>
    </row>
    <row r="131" spans="1:17" s="4" customFormat="1" ht="13.5">
      <c r="A131" s="24" t="s">
        <v>134</v>
      </c>
      <c r="B131" s="18" t="s">
        <v>262</v>
      </c>
      <c r="C131" s="19">
        <v>1959</v>
      </c>
      <c r="D131" s="19" t="s">
        <v>136</v>
      </c>
      <c r="E131" s="19" t="s">
        <v>138</v>
      </c>
      <c r="F131" s="19">
        <v>1</v>
      </c>
      <c r="G131" s="19">
        <v>2</v>
      </c>
      <c r="H131" s="25">
        <v>440.4</v>
      </c>
      <c r="I131" s="25">
        <v>378.7</v>
      </c>
      <c r="J131" s="25">
        <v>378.7</v>
      </c>
      <c r="K131" s="27">
        <v>35</v>
      </c>
      <c r="L131" s="25">
        <f>'Таблицы 2, 3'!C122</f>
        <v>507345</v>
      </c>
      <c r="M131" s="25" t="s">
        <v>136</v>
      </c>
      <c r="N131" s="25" t="s">
        <v>136</v>
      </c>
      <c r="O131" s="25" t="s">
        <v>136</v>
      </c>
      <c r="P131" s="25">
        <f t="shared" si="1"/>
        <v>507345</v>
      </c>
      <c r="Q131" s="20" t="s">
        <v>680</v>
      </c>
    </row>
    <row r="132" spans="1:17" s="4" customFormat="1" ht="13.5">
      <c r="A132" s="24" t="s">
        <v>135</v>
      </c>
      <c r="B132" s="18" t="s">
        <v>263</v>
      </c>
      <c r="C132" s="19">
        <v>1946</v>
      </c>
      <c r="D132" s="19" t="s">
        <v>136</v>
      </c>
      <c r="E132" s="19" t="s">
        <v>139</v>
      </c>
      <c r="F132" s="19">
        <v>1</v>
      </c>
      <c r="G132" s="19">
        <v>8</v>
      </c>
      <c r="H132" s="25">
        <v>641</v>
      </c>
      <c r="I132" s="25">
        <v>337</v>
      </c>
      <c r="J132" s="25">
        <v>265</v>
      </c>
      <c r="K132" s="27">
        <v>25</v>
      </c>
      <c r="L132" s="25">
        <f>'Таблицы 2, 3'!C123</f>
        <v>518352.77</v>
      </c>
      <c r="M132" s="25" t="s">
        <v>136</v>
      </c>
      <c r="N132" s="25" t="s">
        <v>136</v>
      </c>
      <c r="O132" s="25" t="s">
        <v>136</v>
      </c>
      <c r="P132" s="25">
        <f t="shared" si="1"/>
        <v>518352.77</v>
      </c>
      <c r="Q132" s="20" t="s">
        <v>152</v>
      </c>
    </row>
    <row r="133" spans="1:17" s="4" customFormat="1" ht="13.5">
      <c r="A133" s="24" t="s">
        <v>665</v>
      </c>
      <c r="B133" s="18" t="s">
        <v>264</v>
      </c>
      <c r="C133" s="19">
        <v>1917</v>
      </c>
      <c r="D133" s="19" t="s">
        <v>136</v>
      </c>
      <c r="E133" s="19" t="s">
        <v>139</v>
      </c>
      <c r="F133" s="19">
        <v>1</v>
      </c>
      <c r="G133" s="19">
        <v>1</v>
      </c>
      <c r="H133" s="25">
        <v>193.4</v>
      </c>
      <c r="I133" s="25">
        <v>193.4</v>
      </c>
      <c r="J133" s="25">
        <v>193.4</v>
      </c>
      <c r="K133" s="27">
        <v>27</v>
      </c>
      <c r="L133" s="25">
        <f>'Таблицы 2, 3'!C124</f>
        <v>170199</v>
      </c>
      <c r="M133" s="25" t="s">
        <v>136</v>
      </c>
      <c r="N133" s="25" t="s">
        <v>136</v>
      </c>
      <c r="O133" s="25" t="s">
        <v>136</v>
      </c>
      <c r="P133" s="25">
        <f t="shared" si="1"/>
        <v>170199</v>
      </c>
      <c r="Q133" s="20" t="s">
        <v>660</v>
      </c>
    </row>
    <row r="134" spans="1:17" s="4" customFormat="1" ht="13.5">
      <c r="A134" s="24" t="s">
        <v>442</v>
      </c>
      <c r="B134" s="18" t="s">
        <v>265</v>
      </c>
      <c r="C134" s="19">
        <v>1955</v>
      </c>
      <c r="D134" s="19" t="s">
        <v>136</v>
      </c>
      <c r="E134" s="19" t="s">
        <v>139</v>
      </c>
      <c r="F134" s="19">
        <v>1</v>
      </c>
      <c r="G134" s="19">
        <v>1</v>
      </c>
      <c r="H134" s="25">
        <v>150.1</v>
      </c>
      <c r="I134" s="25">
        <v>150.1</v>
      </c>
      <c r="J134" s="25">
        <v>150.1</v>
      </c>
      <c r="K134" s="27">
        <v>13</v>
      </c>
      <c r="L134" s="25">
        <f>'Таблицы 2, 3'!C125</f>
        <v>251404.9</v>
      </c>
      <c r="M134" s="25" t="s">
        <v>136</v>
      </c>
      <c r="N134" s="25" t="s">
        <v>136</v>
      </c>
      <c r="O134" s="25" t="s">
        <v>136</v>
      </c>
      <c r="P134" s="25">
        <f t="shared" si="1"/>
        <v>251404.9</v>
      </c>
      <c r="Q134" s="20" t="s">
        <v>660</v>
      </c>
    </row>
    <row r="135" spans="1:17" s="4" customFormat="1" ht="13.5">
      <c r="A135" s="24" t="s">
        <v>443</v>
      </c>
      <c r="B135" s="18" t="s">
        <v>266</v>
      </c>
      <c r="C135" s="19">
        <v>1955</v>
      </c>
      <c r="D135" s="19" t="s">
        <v>136</v>
      </c>
      <c r="E135" s="19" t="s">
        <v>138</v>
      </c>
      <c r="F135" s="19">
        <v>2</v>
      </c>
      <c r="G135" s="19">
        <v>2</v>
      </c>
      <c r="H135" s="25">
        <v>371</v>
      </c>
      <c r="I135" s="25">
        <v>371</v>
      </c>
      <c r="J135" s="25">
        <v>238</v>
      </c>
      <c r="K135" s="27">
        <v>43</v>
      </c>
      <c r="L135" s="25">
        <f>'Таблицы 2, 3'!C126</f>
        <v>924787.24</v>
      </c>
      <c r="M135" s="25" t="s">
        <v>136</v>
      </c>
      <c r="N135" s="25" t="s">
        <v>136</v>
      </c>
      <c r="O135" s="25" t="s">
        <v>136</v>
      </c>
      <c r="P135" s="25">
        <f t="shared" si="1"/>
        <v>924787.24</v>
      </c>
      <c r="Q135" s="20" t="s">
        <v>660</v>
      </c>
    </row>
    <row r="136" spans="1:17" s="4" customFormat="1" ht="13.5">
      <c r="A136" s="24" t="s">
        <v>444</v>
      </c>
      <c r="B136" s="18" t="s">
        <v>267</v>
      </c>
      <c r="C136" s="19">
        <v>1959</v>
      </c>
      <c r="D136" s="19" t="s">
        <v>136</v>
      </c>
      <c r="E136" s="19" t="s">
        <v>138</v>
      </c>
      <c r="F136" s="19">
        <v>1</v>
      </c>
      <c r="G136" s="19">
        <v>1</v>
      </c>
      <c r="H136" s="25">
        <v>174.5</v>
      </c>
      <c r="I136" s="25">
        <v>130</v>
      </c>
      <c r="J136" s="25">
        <v>130</v>
      </c>
      <c r="K136" s="27">
        <v>11</v>
      </c>
      <c r="L136" s="25">
        <f>'Таблицы 2, 3'!C127</f>
        <v>356681</v>
      </c>
      <c r="M136" s="25" t="s">
        <v>136</v>
      </c>
      <c r="N136" s="25" t="s">
        <v>136</v>
      </c>
      <c r="O136" s="25" t="s">
        <v>136</v>
      </c>
      <c r="P136" s="25">
        <f t="shared" si="1"/>
        <v>356681</v>
      </c>
      <c r="Q136" s="20" t="s">
        <v>152</v>
      </c>
    </row>
    <row r="137" spans="1:17" s="4" customFormat="1" ht="13.5">
      <c r="A137" s="24" t="s">
        <v>666</v>
      </c>
      <c r="B137" s="18" t="s">
        <v>268</v>
      </c>
      <c r="C137" s="19">
        <v>1949</v>
      </c>
      <c r="D137" s="19" t="s">
        <v>136</v>
      </c>
      <c r="E137" s="19" t="s">
        <v>138</v>
      </c>
      <c r="F137" s="19">
        <v>2</v>
      </c>
      <c r="G137" s="19">
        <v>2</v>
      </c>
      <c r="H137" s="25">
        <v>903.9</v>
      </c>
      <c r="I137" s="25">
        <v>692.8</v>
      </c>
      <c r="J137" s="25">
        <v>421.19999999999993</v>
      </c>
      <c r="K137" s="27">
        <v>87</v>
      </c>
      <c r="L137" s="25">
        <f>'Таблицы 2, 3'!C128</f>
        <v>1134210</v>
      </c>
      <c r="M137" s="25" t="s">
        <v>136</v>
      </c>
      <c r="N137" s="25" t="s">
        <v>136</v>
      </c>
      <c r="O137" s="25" t="s">
        <v>136</v>
      </c>
      <c r="P137" s="25">
        <f t="shared" si="1"/>
        <v>1134210</v>
      </c>
      <c r="Q137" s="20" t="s">
        <v>692</v>
      </c>
    </row>
    <row r="138" spans="1:17" s="4" customFormat="1" ht="13.5">
      <c r="A138" s="24" t="s">
        <v>445</v>
      </c>
      <c r="B138" s="18" t="s">
        <v>269</v>
      </c>
      <c r="C138" s="19">
        <v>1916</v>
      </c>
      <c r="D138" s="19" t="s">
        <v>136</v>
      </c>
      <c r="E138" s="19" t="s">
        <v>138</v>
      </c>
      <c r="F138" s="19">
        <v>2</v>
      </c>
      <c r="G138" s="19">
        <v>1</v>
      </c>
      <c r="H138" s="25">
        <v>332.7</v>
      </c>
      <c r="I138" s="25">
        <v>235.7</v>
      </c>
      <c r="J138" s="25">
        <v>112.69999999999999</v>
      </c>
      <c r="K138" s="27">
        <v>19</v>
      </c>
      <c r="L138" s="25">
        <f>'Таблицы 2, 3'!C129</f>
        <v>327980.43</v>
      </c>
      <c r="M138" s="25" t="s">
        <v>136</v>
      </c>
      <c r="N138" s="25" t="s">
        <v>136</v>
      </c>
      <c r="O138" s="25" t="s">
        <v>136</v>
      </c>
      <c r="P138" s="25">
        <f t="shared" si="1"/>
        <v>327980.43</v>
      </c>
      <c r="Q138" s="20" t="s">
        <v>680</v>
      </c>
    </row>
    <row r="139" spans="1:17" s="4" customFormat="1" ht="13.5">
      <c r="A139" s="24" t="s">
        <v>446</v>
      </c>
      <c r="B139" s="18" t="s">
        <v>270</v>
      </c>
      <c r="C139" s="19">
        <v>1972</v>
      </c>
      <c r="D139" s="19" t="s">
        <v>136</v>
      </c>
      <c r="E139" s="19" t="s">
        <v>138</v>
      </c>
      <c r="F139" s="19">
        <v>5</v>
      </c>
      <c r="G139" s="19">
        <v>2</v>
      </c>
      <c r="H139" s="25">
        <v>2082.1</v>
      </c>
      <c r="I139" s="25">
        <v>1746</v>
      </c>
      <c r="J139" s="25">
        <v>1374.8</v>
      </c>
      <c r="K139" s="27">
        <v>171</v>
      </c>
      <c r="L139" s="25">
        <f>'Таблицы 2, 3'!C130</f>
        <v>2054377.54</v>
      </c>
      <c r="M139" s="25" t="s">
        <v>136</v>
      </c>
      <c r="N139" s="25" t="s">
        <v>136</v>
      </c>
      <c r="O139" s="25" t="s">
        <v>136</v>
      </c>
      <c r="P139" s="25">
        <f t="shared" si="1"/>
        <v>2054377.54</v>
      </c>
      <c r="Q139" s="20" t="s">
        <v>680</v>
      </c>
    </row>
    <row r="140" spans="1:17" s="4" customFormat="1" ht="13.5">
      <c r="A140" s="24" t="s">
        <v>667</v>
      </c>
      <c r="B140" s="18" t="s">
        <v>271</v>
      </c>
      <c r="C140" s="19">
        <v>1950</v>
      </c>
      <c r="D140" s="19" t="s">
        <v>136</v>
      </c>
      <c r="E140" s="19" t="s">
        <v>139</v>
      </c>
      <c r="F140" s="19">
        <v>1</v>
      </c>
      <c r="G140" s="19">
        <v>1</v>
      </c>
      <c r="H140" s="29">
        <v>220.18</v>
      </c>
      <c r="I140" s="29">
        <v>118.92</v>
      </c>
      <c r="J140" s="25">
        <v>48.92</v>
      </c>
      <c r="K140" s="27">
        <v>13</v>
      </c>
      <c r="L140" s="25">
        <f>'Таблицы 2, 3'!C131</f>
        <v>282949.84</v>
      </c>
      <c r="M140" s="25" t="s">
        <v>136</v>
      </c>
      <c r="N140" s="25" t="s">
        <v>136</v>
      </c>
      <c r="O140" s="25" t="s">
        <v>136</v>
      </c>
      <c r="P140" s="25">
        <f t="shared" si="1"/>
        <v>282949.84</v>
      </c>
      <c r="Q140" s="20" t="s">
        <v>660</v>
      </c>
    </row>
    <row r="141" spans="1:17" s="4" customFormat="1" ht="13.5">
      <c r="A141" s="24" t="s">
        <v>447</v>
      </c>
      <c r="B141" s="17" t="s">
        <v>272</v>
      </c>
      <c r="C141" s="19">
        <v>1927</v>
      </c>
      <c r="D141" s="19" t="s">
        <v>136</v>
      </c>
      <c r="E141" s="19" t="s">
        <v>138</v>
      </c>
      <c r="F141" s="19">
        <v>2</v>
      </c>
      <c r="G141" s="19">
        <v>1</v>
      </c>
      <c r="H141" s="25">
        <v>207</v>
      </c>
      <c r="I141" s="25">
        <v>207</v>
      </c>
      <c r="J141" s="25">
        <v>183</v>
      </c>
      <c r="K141" s="27">
        <v>10</v>
      </c>
      <c r="L141" s="25">
        <f>'Таблицы 2, 3'!C132</f>
        <v>260489.72</v>
      </c>
      <c r="M141" s="25" t="s">
        <v>136</v>
      </c>
      <c r="N141" s="25" t="s">
        <v>136</v>
      </c>
      <c r="O141" s="25" t="s">
        <v>136</v>
      </c>
      <c r="P141" s="25">
        <f t="shared" si="1"/>
        <v>260489.72</v>
      </c>
      <c r="Q141" s="20" t="s">
        <v>152</v>
      </c>
    </row>
    <row r="142" spans="1:17" s="4" customFormat="1" ht="13.5">
      <c r="A142" s="24" t="s">
        <v>668</v>
      </c>
      <c r="B142" s="17" t="s">
        <v>273</v>
      </c>
      <c r="C142" s="19">
        <v>1917</v>
      </c>
      <c r="D142" s="19" t="s">
        <v>136</v>
      </c>
      <c r="E142" s="19" t="s">
        <v>150</v>
      </c>
      <c r="F142" s="19">
        <v>2</v>
      </c>
      <c r="G142" s="19">
        <v>1</v>
      </c>
      <c r="H142" s="25">
        <v>289.3</v>
      </c>
      <c r="I142" s="25">
        <v>197</v>
      </c>
      <c r="J142" s="25">
        <v>146.3</v>
      </c>
      <c r="K142" s="27">
        <v>20</v>
      </c>
      <c r="L142" s="25">
        <f>'Таблицы 2, 3'!C133</f>
        <v>309333.46</v>
      </c>
      <c r="M142" s="25" t="s">
        <v>136</v>
      </c>
      <c r="N142" s="25" t="s">
        <v>136</v>
      </c>
      <c r="O142" s="25" t="s">
        <v>136</v>
      </c>
      <c r="P142" s="25">
        <f t="shared" si="1"/>
        <v>309333.46</v>
      </c>
      <c r="Q142" s="20" t="s">
        <v>680</v>
      </c>
    </row>
    <row r="143" spans="1:17" s="4" customFormat="1" ht="13.5">
      <c r="A143" s="24" t="s">
        <v>448</v>
      </c>
      <c r="B143" s="17" t="s">
        <v>274</v>
      </c>
      <c r="C143" s="19">
        <v>1917</v>
      </c>
      <c r="D143" s="19" t="s">
        <v>136</v>
      </c>
      <c r="E143" s="19" t="s">
        <v>139</v>
      </c>
      <c r="F143" s="19">
        <v>1</v>
      </c>
      <c r="G143" s="19">
        <v>2</v>
      </c>
      <c r="H143" s="25">
        <v>258.9</v>
      </c>
      <c r="I143" s="25">
        <v>239.1</v>
      </c>
      <c r="J143" s="25">
        <v>239.1</v>
      </c>
      <c r="K143" s="27">
        <v>25</v>
      </c>
      <c r="L143" s="25">
        <f>'Таблицы 2, 3'!C134</f>
        <v>250637</v>
      </c>
      <c r="M143" s="25" t="s">
        <v>136</v>
      </c>
      <c r="N143" s="25" t="s">
        <v>136</v>
      </c>
      <c r="O143" s="25" t="s">
        <v>136</v>
      </c>
      <c r="P143" s="25">
        <f t="shared" si="1"/>
        <v>250637</v>
      </c>
      <c r="Q143" s="20" t="s">
        <v>152</v>
      </c>
    </row>
    <row r="144" spans="1:17" s="4" customFormat="1" ht="13.5">
      <c r="A144" s="24" t="s">
        <v>449</v>
      </c>
      <c r="B144" s="17" t="s">
        <v>275</v>
      </c>
      <c r="C144" s="19">
        <v>1917</v>
      </c>
      <c r="D144" s="19" t="s">
        <v>136</v>
      </c>
      <c r="E144" s="19" t="s">
        <v>150</v>
      </c>
      <c r="F144" s="19">
        <v>2</v>
      </c>
      <c r="G144" s="19">
        <v>2</v>
      </c>
      <c r="H144" s="25">
        <v>318.7</v>
      </c>
      <c r="I144" s="25">
        <v>120.7</v>
      </c>
      <c r="J144" s="25">
        <v>68.7</v>
      </c>
      <c r="K144" s="27">
        <v>15</v>
      </c>
      <c r="L144" s="25">
        <f>'Таблицы 2, 3'!C135</f>
        <v>205832.12</v>
      </c>
      <c r="M144" s="25" t="s">
        <v>136</v>
      </c>
      <c r="N144" s="25" t="s">
        <v>136</v>
      </c>
      <c r="O144" s="25" t="s">
        <v>136</v>
      </c>
      <c r="P144" s="25">
        <f t="shared" si="1"/>
        <v>205832.12</v>
      </c>
      <c r="Q144" s="20" t="s">
        <v>680</v>
      </c>
    </row>
    <row r="145" spans="1:17" s="4" customFormat="1" ht="13.5">
      <c r="A145" s="24" t="s">
        <v>450</v>
      </c>
      <c r="B145" s="17" t="s">
        <v>276</v>
      </c>
      <c r="C145" s="19">
        <v>1917</v>
      </c>
      <c r="D145" s="19" t="s">
        <v>136</v>
      </c>
      <c r="E145" s="19" t="s">
        <v>150</v>
      </c>
      <c r="F145" s="19">
        <v>2</v>
      </c>
      <c r="G145" s="19">
        <v>1</v>
      </c>
      <c r="H145" s="25">
        <v>355.47</v>
      </c>
      <c r="I145" s="25">
        <v>266.3</v>
      </c>
      <c r="J145" s="25">
        <v>144.3</v>
      </c>
      <c r="K145" s="27">
        <v>29</v>
      </c>
      <c r="L145" s="25">
        <f>'Таблицы 2, 3'!C136</f>
        <v>414969.42</v>
      </c>
      <c r="M145" s="25" t="s">
        <v>136</v>
      </c>
      <c r="N145" s="25" t="s">
        <v>136</v>
      </c>
      <c r="O145" s="25" t="s">
        <v>136</v>
      </c>
      <c r="P145" s="25">
        <f t="shared" si="1"/>
        <v>414969.42</v>
      </c>
      <c r="Q145" s="20" t="s">
        <v>680</v>
      </c>
    </row>
    <row r="146" spans="1:17" s="4" customFormat="1" ht="13.5">
      <c r="A146" s="24" t="s">
        <v>451</v>
      </c>
      <c r="B146" s="18" t="s">
        <v>277</v>
      </c>
      <c r="C146" s="19">
        <v>1917</v>
      </c>
      <c r="D146" s="19" t="s">
        <v>136</v>
      </c>
      <c r="E146" s="19" t="s">
        <v>138</v>
      </c>
      <c r="F146" s="19">
        <v>2</v>
      </c>
      <c r="G146" s="19">
        <v>1</v>
      </c>
      <c r="H146" s="25">
        <v>283.5</v>
      </c>
      <c r="I146" s="25">
        <v>213.5</v>
      </c>
      <c r="J146" s="25">
        <v>84.5</v>
      </c>
      <c r="K146" s="27">
        <v>22</v>
      </c>
      <c r="L146" s="25">
        <f>'Таблицы 2, 3'!C137</f>
        <v>609885.36</v>
      </c>
      <c r="M146" s="25" t="s">
        <v>136</v>
      </c>
      <c r="N146" s="25" t="s">
        <v>136</v>
      </c>
      <c r="O146" s="25" t="s">
        <v>136</v>
      </c>
      <c r="P146" s="25">
        <f aca="true" t="shared" si="2" ref="P146:P204">L146</f>
        <v>609885.36</v>
      </c>
      <c r="Q146" s="20" t="s">
        <v>152</v>
      </c>
    </row>
    <row r="147" spans="1:17" s="4" customFormat="1" ht="13.5">
      <c r="A147" s="24" t="s">
        <v>452</v>
      </c>
      <c r="B147" s="18" t="s">
        <v>278</v>
      </c>
      <c r="C147" s="19">
        <v>1936</v>
      </c>
      <c r="D147" s="19" t="s">
        <v>136</v>
      </c>
      <c r="E147" s="19" t="s">
        <v>139</v>
      </c>
      <c r="F147" s="19">
        <v>2</v>
      </c>
      <c r="G147" s="19">
        <v>2</v>
      </c>
      <c r="H147" s="25">
        <v>136.3</v>
      </c>
      <c r="I147" s="25">
        <v>136.3</v>
      </c>
      <c r="J147" s="25">
        <v>118.30000000000001</v>
      </c>
      <c r="K147" s="27">
        <v>10</v>
      </c>
      <c r="L147" s="25">
        <f>'Таблицы 2, 3'!C138</f>
        <v>215491</v>
      </c>
      <c r="M147" s="25" t="s">
        <v>136</v>
      </c>
      <c r="N147" s="25" t="s">
        <v>136</v>
      </c>
      <c r="O147" s="25" t="s">
        <v>136</v>
      </c>
      <c r="P147" s="25">
        <f t="shared" si="2"/>
        <v>215491</v>
      </c>
      <c r="Q147" s="20" t="s">
        <v>660</v>
      </c>
    </row>
    <row r="148" spans="1:17" s="4" customFormat="1" ht="13.5">
      <c r="A148" s="24" t="s">
        <v>453</v>
      </c>
      <c r="B148" s="18" t="s">
        <v>279</v>
      </c>
      <c r="C148" s="19">
        <v>1984</v>
      </c>
      <c r="D148" s="19" t="s">
        <v>136</v>
      </c>
      <c r="E148" s="19" t="s">
        <v>137</v>
      </c>
      <c r="F148" s="19">
        <v>9</v>
      </c>
      <c r="G148" s="19">
        <v>4</v>
      </c>
      <c r="H148" s="25">
        <v>11062.6</v>
      </c>
      <c r="I148" s="25">
        <v>7040</v>
      </c>
      <c r="J148" s="25">
        <v>6256.7</v>
      </c>
      <c r="K148" s="27">
        <v>537</v>
      </c>
      <c r="L148" s="25">
        <f>'Таблицы 2, 3'!C139</f>
        <v>933551</v>
      </c>
      <c r="M148" s="25" t="s">
        <v>136</v>
      </c>
      <c r="N148" s="25" t="s">
        <v>136</v>
      </c>
      <c r="O148" s="25" t="s">
        <v>136</v>
      </c>
      <c r="P148" s="25">
        <f t="shared" si="2"/>
        <v>933551</v>
      </c>
      <c r="Q148" s="20" t="s">
        <v>152</v>
      </c>
    </row>
    <row r="149" spans="1:17" s="4" customFormat="1" ht="13.5">
      <c r="A149" s="24" t="s">
        <v>454</v>
      </c>
      <c r="B149" s="17" t="s">
        <v>280</v>
      </c>
      <c r="C149" s="19">
        <v>1960</v>
      </c>
      <c r="D149" s="19" t="s">
        <v>136</v>
      </c>
      <c r="E149" s="19" t="s">
        <v>138</v>
      </c>
      <c r="F149" s="19">
        <v>4</v>
      </c>
      <c r="G149" s="19">
        <v>4</v>
      </c>
      <c r="H149" s="25">
        <v>2457.2</v>
      </c>
      <c r="I149" s="25">
        <v>1771.2</v>
      </c>
      <c r="J149" s="25">
        <v>1200.8</v>
      </c>
      <c r="K149" s="27">
        <v>132</v>
      </c>
      <c r="L149" s="25">
        <f>'Таблицы 2, 3'!C140</f>
        <v>650707</v>
      </c>
      <c r="M149" s="25" t="s">
        <v>136</v>
      </c>
      <c r="N149" s="25" t="s">
        <v>136</v>
      </c>
      <c r="O149" s="25" t="s">
        <v>136</v>
      </c>
      <c r="P149" s="25">
        <f t="shared" si="2"/>
        <v>650707</v>
      </c>
      <c r="Q149" s="20" t="s">
        <v>692</v>
      </c>
    </row>
    <row r="150" spans="1:17" s="4" customFormat="1" ht="13.5">
      <c r="A150" s="24" t="s">
        <v>455</v>
      </c>
      <c r="B150" s="17" t="s">
        <v>281</v>
      </c>
      <c r="C150" s="19">
        <v>1959</v>
      </c>
      <c r="D150" s="19" t="s">
        <v>136</v>
      </c>
      <c r="E150" s="19" t="s">
        <v>138</v>
      </c>
      <c r="F150" s="19">
        <v>4</v>
      </c>
      <c r="G150" s="19">
        <v>3</v>
      </c>
      <c r="H150" s="25">
        <v>1817.4</v>
      </c>
      <c r="I150" s="25">
        <v>1670</v>
      </c>
      <c r="J150" s="25">
        <v>876.4</v>
      </c>
      <c r="K150" s="27">
        <v>156</v>
      </c>
      <c r="L150" s="25">
        <f>'Таблицы 2, 3'!C141</f>
        <v>2040344.7</v>
      </c>
      <c r="M150" s="25" t="s">
        <v>136</v>
      </c>
      <c r="N150" s="25" t="s">
        <v>136</v>
      </c>
      <c r="O150" s="25" t="s">
        <v>136</v>
      </c>
      <c r="P150" s="25">
        <f t="shared" si="2"/>
        <v>2040344.7</v>
      </c>
      <c r="Q150" s="20" t="s">
        <v>660</v>
      </c>
    </row>
    <row r="151" spans="1:17" s="4" customFormat="1" ht="13.5">
      <c r="A151" s="24" t="s">
        <v>456</v>
      </c>
      <c r="B151" s="17" t="s">
        <v>693</v>
      </c>
      <c r="C151" s="19">
        <v>1951</v>
      </c>
      <c r="D151" s="19" t="s">
        <v>136</v>
      </c>
      <c r="E151" s="19" t="s">
        <v>138</v>
      </c>
      <c r="F151" s="19">
        <v>2</v>
      </c>
      <c r="G151" s="19">
        <v>2</v>
      </c>
      <c r="H151" s="25">
        <v>746</v>
      </c>
      <c r="I151" s="25">
        <v>449</v>
      </c>
      <c r="J151" s="25">
        <v>337</v>
      </c>
      <c r="K151" s="27">
        <v>29</v>
      </c>
      <c r="L151" s="25">
        <f>'Таблицы 2, 3'!C142</f>
        <v>596760.22</v>
      </c>
      <c r="M151" s="25" t="s">
        <v>136</v>
      </c>
      <c r="N151" s="25" t="s">
        <v>136</v>
      </c>
      <c r="O151" s="25" t="s">
        <v>136</v>
      </c>
      <c r="P151" s="25">
        <f t="shared" si="2"/>
        <v>596760.22</v>
      </c>
      <c r="Q151" s="20" t="s">
        <v>680</v>
      </c>
    </row>
    <row r="152" spans="1:17" s="4" customFormat="1" ht="13.5">
      <c r="A152" s="24" t="s">
        <v>457</v>
      </c>
      <c r="B152" s="17" t="s">
        <v>282</v>
      </c>
      <c r="C152" s="19">
        <v>1917</v>
      </c>
      <c r="D152" s="19" t="s">
        <v>136</v>
      </c>
      <c r="E152" s="19" t="s">
        <v>139</v>
      </c>
      <c r="F152" s="19">
        <v>2</v>
      </c>
      <c r="G152" s="19">
        <v>1</v>
      </c>
      <c r="H152" s="25">
        <v>527</v>
      </c>
      <c r="I152" s="25">
        <v>527</v>
      </c>
      <c r="J152" s="25">
        <v>336</v>
      </c>
      <c r="K152" s="27">
        <v>26</v>
      </c>
      <c r="L152" s="25">
        <f>'Таблицы 2, 3'!C143</f>
        <v>657735.54</v>
      </c>
      <c r="M152" s="25" t="s">
        <v>136</v>
      </c>
      <c r="N152" s="25" t="s">
        <v>136</v>
      </c>
      <c r="O152" s="25" t="s">
        <v>136</v>
      </c>
      <c r="P152" s="25">
        <f t="shared" si="2"/>
        <v>657735.54</v>
      </c>
      <c r="Q152" s="20" t="s">
        <v>152</v>
      </c>
    </row>
    <row r="153" spans="1:17" s="4" customFormat="1" ht="13.5">
      <c r="A153" s="24" t="s">
        <v>458</v>
      </c>
      <c r="B153" s="17" t="s">
        <v>283</v>
      </c>
      <c r="C153" s="19">
        <v>1917</v>
      </c>
      <c r="D153" s="19" t="s">
        <v>136</v>
      </c>
      <c r="E153" s="19" t="s">
        <v>138</v>
      </c>
      <c r="F153" s="19">
        <v>2</v>
      </c>
      <c r="G153" s="19">
        <v>2</v>
      </c>
      <c r="H153" s="25">
        <v>128.4</v>
      </c>
      <c r="I153" s="25">
        <v>90.2</v>
      </c>
      <c r="J153" s="25">
        <v>90.2</v>
      </c>
      <c r="K153" s="27">
        <v>14</v>
      </c>
      <c r="L153" s="25">
        <f>'Таблицы 2, 3'!C144</f>
        <v>190072.57</v>
      </c>
      <c r="M153" s="25" t="s">
        <v>136</v>
      </c>
      <c r="N153" s="25" t="s">
        <v>136</v>
      </c>
      <c r="O153" s="25" t="s">
        <v>136</v>
      </c>
      <c r="P153" s="25">
        <f t="shared" si="2"/>
        <v>190072.57</v>
      </c>
      <c r="Q153" s="20" t="s">
        <v>680</v>
      </c>
    </row>
    <row r="154" spans="1:17" s="4" customFormat="1" ht="13.5">
      <c r="A154" s="24" t="s">
        <v>459</v>
      </c>
      <c r="B154" s="17" t="s">
        <v>284</v>
      </c>
      <c r="C154" s="19">
        <v>1974</v>
      </c>
      <c r="D154" s="19" t="s">
        <v>136</v>
      </c>
      <c r="E154" s="19" t="s">
        <v>138</v>
      </c>
      <c r="F154" s="19">
        <v>5</v>
      </c>
      <c r="G154" s="19">
        <v>3</v>
      </c>
      <c r="H154" s="25">
        <v>2996.74</v>
      </c>
      <c r="I154" s="25">
        <v>1945.21</v>
      </c>
      <c r="J154" s="25">
        <v>1629.51</v>
      </c>
      <c r="K154" s="27">
        <v>201</v>
      </c>
      <c r="L154" s="25">
        <f>'Таблицы 2, 3'!C145</f>
        <v>1270970</v>
      </c>
      <c r="M154" s="25" t="s">
        <v>136</v>
      </c>
      <c r="N154" s="25" t="s">
        <v>136</v>
      </c>
      <c r="O154" s="25" t="s">
        <v>136</v>
      </c>
      <c r="P154" s="25">
        <f t="shared" si="2"/>
        <v>1270970</v>
      </c>
      <c r="Q154" s="20" t="s">
        <v>680</v>
      </c>
    </row>
    <row r="155" spans="1:17" s="4" customFormat="1" ht="13.5">
      <c r="A155" s="24" t="s">
        <v>460</v>
      </c>
      <c r="B155" s="17" t="s">
        <v>285</v>
      </c>
      <c r="C155" s="19">
        <v>1917</v>
      </c>
      <c r="D155" s="19" t="s">
        <v>136</v>
      </c>
      <c r="E155" s="19" t="s">
        <v>138</v>
      </c>
      <c r="F155" s="19">
        <v>1</v>
      </c>
      <c r="G155" s="19">
        <v>1</v>
      </c>
      <c r="H155" s="25">
        <v>154.54</v>
      </c>
      <c r="I155" s="25">
        <v>99.9</v>
      </c>
      <c r="J155" s="25">
        <v>99.9</v>
      </c>
      <c r="K155" s="27">
        <v>12</v>
      </c>
      <c r="L155" s="25">
        <f>'Таблицы 2, 3'!C146</f>
        <v>227566.69</v>
      </c>
      <c r="M155" s="25" t="s">
        <v>136</v>
      </c>
      <c r="N155" s="25" t="s">
        <v>136</v>
      </c>
      <c r="O155" s="25" t="s">
        <v>136</v>
      </c>
      <c r="P155" s="25">
        <f t="shared" si="2"/>
        <v>227566.69</v>
      </c>
      <c r="Q155" s="20" t="s">
        <v>152</v>
      </c>
    </row>
    <row r="156" spans="1:17" s="4" customFormat="1" ht="13.5">
      <c r="A156" s="24" t="s">
        <v>461</v>
      </c>
      <c r="B156" s="17" t="s">
        <v>286</v>
      </c>
      <c r="C156" s="19">
        <v>1917</v>
      </c>
      <c r="D156" s="19" t="s">
        <v>136</v>
      </c>
      <c r="E156" s="19" t="s">
        <v>138</v>
      </c>
      <c r="F156" s="19">
        <v>1</v>
      </c>
      <c r="G156" s="19">
        <v>1</v>
      </c>
      <c r="H156" s="25">
        <v>152.85</v>
      </c>
      <c r="I156" s="25">
        <v>136.6</v>
      </c>
      <c r="J156" s="25">
        <v>35.599999999999994</v>
      </c>
      <c r="K156" s="27">
        <v>13</v>
      </c>
      <c r="L156" s="25">
        <f>'Таблицы 2, 3'!C147</f>
        <v>202030.57</v>
      </c>
      <c r="M156" s="25" t="s">
        <v>136</v>
      </c>
      <c r="N156" s="25" t="s">
        <v>136</v>
      </c>
      <c r="O156" s="25" t="s">
        <v>136</v>
      </c>
      <c r="P156" s="25">
        <f t="shared" si="2"/>
        <v>202030.57</v>
      </c>
      <c r="Q156" s="20" t="s">
        <v>152</v>
      </c>
    </row>
    <row r="157" spans="1:17" s="4" customFormat="1" ht="13.5">
      <c r="A157" s="24" t="s">
        <v>462</v>
      </c>
      <c r="B157" s="17" t="s">
        <v>287</v>
      </c>
      <c r="C157" s="19">
        <v>1917</v>
      </c>
      <c r="D157" s="19" t="s">
        <v>136</v>
      </c>
      <c r="E157" s="19" t="s">
        <v>138</v>
      </c>
      <c r="F157" s="19">
        <v>2</v>
      </c>
      <c r="G157" s="19">
        <v>1</v>
      </c>
      <c r="H157" s="25">
        <v>163.19</v>
      </c>
      <c r="I157" s="25">
        <v>117.7</v>
      </c>
      <c r="J157" s="25">
        <v>117.7</v>
      </c>
      <c r="K157" s="27">
        <v>10</v>
      </c>
      <c r="L157" s="25">
        <f>'Таблицы 2, 3'!C148</f>
        <v>197660.69</v>
      </c>
      <c r="M157" s="25" t="s">
        <v>136</v>
      </c>
      <c r="N157" s="25" t="s">
        <v>136</v>
      </c>
      <c r="O157" s="25" t="s">
        <v>136</v>
      </c>
      <c r="P157" s="25">
        <f t="shared" si="2"/>
        <v>197660.69</v>
      </c>
      <c r="Q157" s="20" t="s">
        <v>660</v>
      </c>
    </row>
    <row r="158" spans="1:17" s="4" customFormat="1" ht="13.5">
      <c r="A158" s="24" t="s">
        <v>463</v>
      </c>
      <c r="B158" s="17" t="s">
        <v>288</v>
      </c>
      <c r="C158" s="19">
        <v>1970</v>
      </c>
      <c r="D158" s="19" t="s">
        <v>136</v>
      </c>
      <c r="E158" s="19" t="s">
        <v>138</v>
      </c>
      <c r="F158" s="19">
        <v>9</v>
      </c>
      <c r="G158" s="19">
        <v>5</v>
      </c>
      <c r="H158" s="25">
        <v>8120.4</v>
      </c>
      <c r="I158" s="25">
        <v>7730</v>
      </c>
      <c r="J158" s="25">
        <v>7730</v>
      </c>
      <c r="K158" s="27">
        <v>290</v>
      </c>
      <c r="L158" s="25">
        <f>'Таблицы 2, 3'!C149</f>
        <v>935000</v>
      </c>
      <c r="M158" s="25" t="s">
        <v>136</v>
      </c>
      <c r="N158" s="25" t="s">
        <v>136</v>
      </c>
      <c r="O158" s="25" t="s">
        <v>136</v>
      </c>
      <c r="P158" s="25">
        <f t="shared" si="2"/>
        <v>935000</v>
      </c>
      <c r="Q158" s="20" t="s">
        <v>152</v>
      </c>
    </row>
    <row r="159" spans="1:17" s="4" customFormat="1" ht="13.5">
      <c r="A159" s="24" t="s">
        <v>464</v>
      </c>
      <c r="B159" s="17" t="s">
        <v>289</v>
      </c>
      <c r="C159" s="19">
        <v>1917</v>
      </c>
      <c r="D159" s="19" t="s">
        <v>136</v>
      </c>
      <c r="E159" s="19" t="s">
        <v>150</v>
      </c>
      <c r="F159" s="19">
        <v>2</v>
      </c>
      <c r="G159" s="19">
        <v>1</v>
      </c>
      <c r="H159" s="25">
        <v>144.06</v>
      </c>
      <c r="I159" s="25">
        <v>139.88</v>
      </c>
      <c r="J159" s="25">
        <v>60.879999999999995</v>
      </c>
      <c r="K159" s="27">
        <v>10</v>
      </c>
      <c r="L159" s="25">
        <f>'Таблицы 2, 3'!C150</f>
        <v>319356.86</v>
      </c>
      <c r="M159" s="25" t="s">
        <v>136</v>
      </c>
      <c r="N159" s="25" t="s">
        <v>136</v>
      </c>
      <c r="O159" s="25" t="s">
        <v>136</v>
      </c>
      <c r="P159" s="25">
        <f t="shared" si="2"/>
        <v>319356.86</v>
      </c>
      <c r="Q159" s="20" t="s">
        <v>680</v>
      </c>
    </row>
    <row r="160" spans="1:17" s="4" customFormat="1" ht="13.5">
      <c r="A160" s="24" t="s">
        <v>669</v>
      </c>
      <c r="B160" s="17" t="s">
        <v>290</v>
      </c>
      <c r="C160" s="19">
        <v>1953</v>
      </c>
      <c r="D160" s="19" t="s">
        <v>136</v>
      </c>
      <c r="E160" s="19" t="s">
        <v>138</v>
      </c>
      <c r="F160" s="19">
        <v>2</v>
      </c>
      <c r="G160" s="19">
        <v>1</v>
      </c>
      <c r="H160" s="25">
        <v>607</v>
      </c>
      <c r="I160" s="25">
        <v>458</v>
      </c>
      <c r="J160" s="25">
        <v>334</v>
      </c>
      <c r="K160" s="27">
        <v>18</v>
      </c>
      <c r="L160" s="25">
        <f>'Таблицы 2, 3'!C151</f>
        <v>512015.88</v>
      </c>
      <c r="M160" s="25" t="s">
        <v>136</v>
      </c>
      <c r="N160" s="25" t="s">
        <v>136</v>
      </c>
      <c r="O160" s="25" t="s">
        <v>136</v>
      </c>
      <c r="P160" s="25">
        <f t="shared" si="2"/>
        <v>512015.88</v>
      </c>
      <c r="Q160" s="20" t="s">
        <v>692</v>
      </c>
    </row>
    <row r="161" spans="1:17" s="4" customFormat="1" ht="13.5">
      <c r="A161" s="24" t="s">
        <v>465</v>
      </c>
      <c r="B161" s="17" t="s">
        <v>291</v>
      </c>
      <c r="C161" s="19">
        <v>1954</v>
      </c>
      <c r="D161" s="19" t="s">
        <v>136</v>
      </c>
      <c r="E161" s="19" t="s">
        <v>138</v>
      </c>
      <c r="F161" s="19">
        <v>2</v>
      </c>
      <c r="G161" s="19">
        <v>1</v>
      </c>
      <c r="H161" s="25">
        <v>597</v>
      </c>
      <c r="I161" s="25">
        <v>597</v>
      </c>
      <c r="J161" s="25">
        <v>448</v>
      </c>
      <c r="K161" s="27">
        <v>24</v>
      </c>
      <c r="L161" s="25">
        <f>'Таблицы 2, 3'!C152</f>
        <v>577196.24</v>
      </c>
      <c r="M161" s="25" t="s">
        <v>136</v>
      </c>
      <c r="N161" s="25" t="s">
        <v>136</v>
      </c>
      <c r="O161" s="25" t="s">
        <v>136</v>
      </c>
      <c r="P161" s="25">
        <f t="shared" si="2"/>
        <v>577196.24</v>
      </c>
      <c r="Q161" s="20" t="s">
        <v>692</v>
      </c>
    </row>
    <row r="162" spans="1:17" s="4" customFormat="1" ht="13.5">
      <c r="A162" s="24" t="s">
        <v>466</v>
      </c>
      <c r="B162" s="18" t="s">
        <v>292</v>
      </c>
      <c r="C162" s="19">
        <v>1980</v>
      </c>
      <c r="D162" s="19" t="s">
        <v>136</v>
      </c>
      <c r="E162" s="19" t="s">
        <v>137</v>
      </c>
      <c r="F162" s="19">
        <v>9</v>
      </c>
      <c r="G162" s="19">
        <v>8</v>
      </c>
      <c r="H162" s="25">
        <v>16707.39</v>
      </c>
      <c r="I162" s="25">
        <v>15121.36</v>
      </c>
      <c r="J162" s="25">
        <v>15121.36</v>
      </c>
      <c r="K162" s="27">
        <v>740</v>
      </c>
      <c r="L162" s="25">
        <f>'Таблицы 2, 3'!C153</f>
        <v>1235000</v>
      </c>
      <c r="M162" s="25" t="s">
        <v>136</v>
      </c>
      <c r="N162" s="25" t="s">
        <v>136</v>
      </c>
      <c r="O162" s="25" t="s">
        <v>136</v>
      </c>
      <c r="P162" s="25">
        <f t="shared" si="2"/>
        <v>1235000</v>
      </c>
      <c r="Q162" s="20" t="s">
        <v>152</v>
      </c>
    </row>
    <row r="163" spans="1:17" s="4" customFormat="1" ht="13.5">
      <c r="A163" s="24" t="s">
        <v>467</v>
      </c>
      <c r="B163" s="17" t="s">
        <v>293</v>
      </c>
      <c r="C163" s="19">
        <v>1956</v>
      </c>
      <c r="D163" s="19" t="s">
        <v>136</v>
      </c>
      <c r="E163" s="19" t="s">
        <v>138</v>
      </c>
      <c r="F163" s="19">
        <v>2</v>
      </c>
      <c r="G163" s="19">
        <v>2</v>
      </c>
      <c r="H163" s="25">
        <v>803.3</v>
      </c>
      <c r="I163" s="25">
        <v>407.1</v>
      </c>
      <c r="J163" s="25">
        <v>162.10000000000002</v>
      </c>
      <c r="K163" s="27">
        <v>37</v>
      </c>
      <c r="L163" s="25">
        <f>'Таблицы 2, 3'!C154</f>
        <v>1217588.88</v>
      </c>
      <c r="M163" s="25" t="s">
        <v>136</v>
      </c>
      <c r="N163" s="25" t="s">
        <v>136</v>
      </c>
      <c r="O163" s="25" t="s">
        <v>136</v>
      </c>
      <c r="P163" s="25">
        <f t="shared" si="2"/>
        <v>1217588.88</v>
      </c>
      <c r="Q163" s="20" t="s">
        <v>680</v>
      </c>
    </row>
    <row r="164" spans="1:17" s="4" customFormat="1" ht="13.5">
      <c r="A164" s="24" t="s">
        <v>468</v>
      </c>
      <c r="B164" s="17" t="s">
        <v>294</v>
      </c>
      <c r="C164" s="19">
        <v>1957</v>
      </c>
      <c r="D164" s="19" t="s">
        <v>136</v>
      </c>
      <c r="E164" s="19" t="s">
        <v>151</v>
      </c>
      <c r="F164" s="19">
        <v>1</v>
      </c>
      <c r="G164" s="19">
        <v>1</v>
      </c>
      <c r="H164" s="25">
        <v>131</v>
      </c>
      <c r="I164" s="25">
        <v>99</v>
      </c>
      <c r="J164" s="25">
        <v>99</v>
      </c>
      <c r="K164" s="27">
        <v>11</v>
      </c>
      <c r="L164" s="25">
        <f>'Таблицы 2, 3'!C155</f>
        <v>365453.08</v>
      </c>
      <c r="M164" s="25" t="s">
        <v>136</v>
      </c>
      <c r="N164" s="25" t="s">
        <v>136</v>
      </c>
      <c r="O164" s="25" t="s">
        <v>136</v>
      </c>
      <c r="P164" s="25">
        <f t="shared" si="2"/>
        <v>365453.08</v>
      </c>
      <c r="Q164" s="20" t="s">
        <v>152</v>
      </c>
    </row>
    <row r="165" spans="1:17" s="4" customFormat="1" ht="13.5">
      <c r="A165" s="24" t="s">
        <v>469</v>
      </c>
      <c r="B165" s="17" t="s">
        <v>295</v>
      </c>
      <c r="C165" s="19">
        <v>1957</v>
      </c>
      <c r="D165" s="19" t="s">
        <v>136</v>
      </c>
      <c r="E165" s="19" t="s">
        <v>151</v>
      </c>
      <c r="F165" s="19">
        <v>1</v>
      </c>
      <c r="G165" s="19">
        <v>4</v>
      </c>
      <c r="H165" s="25">
        <v>133.5</v>
      </c>
      <c r="I165" s="25">
        <v>101.8</v>
      </c>
      <c r="J165" s="25">
        <v>34.8</v>
      </c>
      <c r="K165" s="27">
        <v>11</v>
      </c>
      <c r="L165" s="25">
        <f>'Таблицы 2, 3'!C156</f>
        <v>380878.04</v>
      </c>
      <c r="M165" s="25" t="s">
        <v>136</v>
      </c>
      <c r="N165" s="25" t="s">
        <v>136</v>
      </c>
      <c r="O165" s="25" t="s">
        <v>136</v>
      </c>
      <c r="P165" s="25">
        <f t="shared" si="2"/>
        <v>380878.04</v>
      </c>
      <c r="Q165" s="20" t="s">
        <v>152</v>
      </c>
    </row>
    <row r="166" spans="1:17" s="4" customFormat="1" ht="13.5">
      <c r="A166" s="24" t="s">
        <v>470</v>
      </c>
      <c r="B166" s="17" t="s">
        <v>296</v>
      </c>
      <c r="C166" s="19">
        <v>1957</v>
      </c>
      <c r="D166" s="19" t="s">
        <v>136</v>
      </c>
      <c r="E166" s="19" t="s">
        <v>151</v>
      </c>
      <c r="F166" s="19">
        <v>1</v>
      </c>
      <c r="G166" s="19">
        <v>4</v>
      </c>
      <c r="H166" s="25">
        <v>133.7</v>
      </c>
      <c r="I166" s="25">
        <v>102.7</v>
      </c>
      <c r="J166" s="25">
        <v>69.7</v>
      </c>
      <c r="K166" s="27">
        <v>7</v>
      </c>
      <c r="L166" s="25">
        <f>'Таблицы 2, 3'!C157</f>
        <v>370897.6</v>
      </c>
      <c r="M166" s="25" t="s">
        <v>136</v>
      </c>
      <c r="N166" s="25" t="s">
        <v>136</v>
      </c>
      <c r="O166" s="25" t="s">
        <v>136</v>
      </c>
      <c r="P166" s="25">
        <f t="shared" si="2"/>
        <v>370897.6</v>
      </c>
      <c r="Q166" s="20" t="s">
        <v>152</v>
      </c>
    </row>
    <row r="167" spans="1:17" s="4" customFormat="1" ht="13.5">
      <c r="A167" s="24" t="s">
        <v>471</v>
      </c>
      <c r="B167" s="17" t="s">
        <v>297</v>
      </c>
      <c r="C167" s="19">
        <v>1957</v>
      </c>
      <c r="D167" s="19" t="s">
        <v>136</v>
      </c>
      <c r="E167" s="19" t="s">
        <v>151</v>
      </c>
      <c r="F167" s="19">
        <v>1</v>
      </c>
      <c r="G167" s="19">
        <v>4</v>
      </c>
      <c r="H167" s="25">
        <v>134.3</v>
      </c>
      <c r="I167" s="25">
        <v>102.6</v>
      </c>
      <c r="J167" s="25">
        <v>68.6</v>
      </c>
      <c r="K167" s="27">
        <v>10</v>
      </c>
      <c r="L167" s="25">
        <f>'Таблицы 2, 3'!C158</f>
        <v>204601.38</v>
      </c>
      <c r="M167" s="25" t="s">
        <v>136</v>
      </c>
      <c r="N167" s="25" t="s">
        <v>136</v>
      </c>
      <c r="O167" s="25" t="s">
        <v>136</v>
      </c>
      <c r="P167" s="25">
        <f t="shared" si="2"/>
        <v>204601.38</v>
      </c>
      <c r="Q167" s="20" t="s">
        <v>152</v>
      </c>
    </row>
    <row r="168" spans="1:17" s="4" customFormat="1" ht="13.5">
      <c r="A168" s="24" t="s">
        <v>472</v>
      </c>
      <c r="B168" s="17" t="s">
        <v>298</v>
      </c>
      <c r="C168" s="19">
        <v>1957</v>
      </c>
      <c r="D168" s="19" t="s">
        <v>136</v>
      </c>
      <c r="E168" s="19" t="s">
        <v>151</v>
      </c>
      <c r="F168" s="19">
        <v>1</v>
      </c>
      <c r="G168" s="19">
        <v>4</v>
      </c>
      <c r="H168" s="25">
        <v>143.7</v>
      </c>
      <c r="I168" s="25">
        <v>101.7</v>
      </c>
      <c r="J168" s="25">
        <v>101.7</v>
      </c>
      <c r="K168" s="27">
        <v>9</v>
      </c>
      <c r="L168" s="25">
        <f>'Таблицы 2, 3'!C159</f>
        <v>365030.64</v>
      </c>
      <c r="M168" s="25" t="s">
        <v>136</v>
      </c>
      <c r="N168" s="25" t="s">
        <v>136</v>
      </c>
      <c r="O168" s="25" t="s">
        <v>136</v>
      </c>
      <c r="P168" s="25">
        <f t="shared" si="2"/>
        <v>365030.64</v>
      </c>
      <c r="Q168" s="20" t="s">
        <v>152</v>
      </c>
    </row>
    <row r="169" spans="1:17" s="4" customFormat="1" ht="13.5">
      <c r="A169" s="24" t="s">
        <v>473</v>
      </c>
      <c r="B169" s="17" t="s">
        <v>299</v>
      </c>
      <c r="C169" s="19">
        <v>1957</v>
      </c>
      <c r="D169" s="19" t="s">
        <v>136</v>
      </c>
      <c r="E169" s="19" t="s">
        <v>151</v>
      </c>
      <c r="F169" s="19">
        <v>1</v>
      </c>
      <c r="G169" s="19">
        <v>4</v>
      </c>
      <c r="H169" s="25">
        <v>166.7</v>
      </c>
      <c r="I169" s="25">
        <v>104.4</v>
      </c>
      <c r="J169" s="25">
        <v>70.4</v>
      </c>
      <c r="K169" s="27">
        <v>11</v>
      </c>
      <c r="L169" s="25">
        <f>'Таблицы 2, 3'!C160</f>
        <v>388052.44</v>
      </c>
      <c r="M169" s="25" t="s">
        <v>136</v>
      </c>
      <c r="N169" s="25" t="s">
        <v>136</v>
      </c>
      <c r="O169" s="25" t="s">
        <v>136</v>
      </c>
      <c r="P169" s="25">
        <f t="shared" si="2"/>
        <v>388052.44</v>
      </c>
      <c r="Q169" s="20" t="s">
        <v>152</v>
      </c>
    </row>
    <row r="170" spans="1:17" s="4" customFormat="1" ht="13.5">
      <c r="A170" s="24" t="s">
        <v>474</v>
      </c>
      <c r="B170" s="17" t="s">
        <v>300</v>
      </c>
      <c r="C170" s="19">
        <v>1917</v>
      </c>
      <c r="D170" s="19" t="s">
        <v>136</v>
      </c>
      <c r="E170" s="19" t="s">
        <v>138</v>
      </c>
      <c r="F170" s="19">
        <v>2</v>
      </c>
      <c r="G170" s="19">
        <v>1</v>
      </c>
      <c r="H170" s="25">
        <v>331.22</v>
      </c>
      <c r="I170" s="25">
        <v>247.55</v>
      </c>
      <c r="J170" s="25">
        <v>247.55</v>
      </c>
      <c r="K170" s="27">
        <v>22</v>
      </c>
      <c r="L170" s="25">
        <f>'Таблицы 2, 3'!C161</f>
        <v>505224.25</v>
      </c>
      <c r="M170" s="25" t="s">
        <v>136</v>
      </c>
      <c r="N170" s="25" t="s">
        <v>136</v>
      </c>
      <c r="O170" s="25" t="s">
        <v>136</v>
      </c>
      <c r="P170" s="25">
        <f t="shared" si="2"/>
        <v>505224.25</v>
      </c>
      <c r="Q170" s="20" t="s">
        <v>680</v>
      </c>
    </row>
    <row r="171" spans="1:17" s="4" customFormat="1" ht="13.5">
      <c r="A171" s="24" t="s">
        <v>475</v>
      </c>
      <c r="B171" s="17" t="s">
        <v>301</v>
      </c>
      <c r="C171" s="19">
        <v>1986</v>
      </c>
      <c r="D171" s="19" t="s">
        <v>136</v>
      </c>
      <c r="E171" s="19" t="s">
        <v>138</v>
      </c>
      <c r="F171" s="19">
        <v>5</v>
      </c>
      <c r="G171" s="19">
        <v>2</v>
      </c>
      <c r="H171" s="25">
        <v>4523.2</v>
      </c>
      <c r="I171" s="25">
        <v>3477.9</v>
      </c>
      <c r="J171" s="25">
        <v>3095.9</v>
      </c>
      <c r="K171" s="27">
        <v>148</v>
      </c>
      <c r="L171" s="25">
        <f>'Таблицы 2, 3'!C162</f>
        <v>1283892</v>
      </c>
      <c r="M171" s="25" t="s">
        <v>136</v>
      </c>
      <c r="N171" s="25" t="s">
        <v>136</v>
      </c>
      <c r="O171" s="25" t="s">
        <v>136</v>
      </c>
      <c r="P171" s="25">
        <f t="shared" si="2"/>
        <v>1283892</v>
      </c>
      <c r="Q171" s="20" t="s">
        <v>692</v>
      </c>
    </row>
    <row r="172" spans="1:17" s="4" customFormat="1" ht="13.5">
      <c r="A172" s="24" t="s">
        <v>476</v>
      </c>
      <c r="B172" s="17" t="s">
        <v>302</v>
      </c>
      <c r="C172" s="19">
        <v>1964</v>
      </c>
      <c r="D172" s="19" t="s">
        <v>136</v>
      </c>
      <c r="E172" s="19" t="s">
        <v>138</v>
      </c>
      <c r="F172" s="19">
        <v>5</v>
      </c>
      <c r="G172" s="19">
        <v>5</v>
      </c>
      <c r="H172" s="25">
        <v>4160.24</v>
      </c>
      <c r="I172" s="25">
        <v>3018.2</v>
      </c>
      <c r="J172" s="25">
        <v>2276.2</v>
      </c>
      <c r="K172" s="27">
        <v>236</v>
      </c>
      <c r="L172" s="25">
        <f>'Таблицы 2, 3'!C163</f>
        <v>2467037</v>
      </c>
      <c r="M172" s="25" t="s">
        <v>136</v>
      </c>
      <c r="N172" s="25" t="s">
        <v>136</v>
      </c>
      <c r="O172" s="25" t="s">
        <v>136</v>
      </c>
      <c r="P172" s="25">
        <f t="shared" si="2"/>
        <v>2467037</v>
      </c>
      <c r="Q172" s="20" t="s">
        <v>660</v>
      </c>
    </row>
    <row r="173" spans="1:17" s="4" customFormat="1" ht="13.5">
      <c r="A173" s="24" t="s">
        <v>477</v>
      </c>
      <c r="B173" s="17" t="s">
        <v>303</v>
      </c>
      <c r="C173" s="19">
        <v>1959</v>
      </c>
      <c r="D173" s="19" t="s">
        <v>136</v>
      </c>
      <c r="E173" s="19" t="s">
        <v>138</v>
      </c>
      <c r="F173" s="19">
        <v>2</v>
      </c>
      <c r="G173" s="19">
        <v>1</v>
      </c>
      <c r="H173" s="25">
        <v>502.2</v>
      </c>
      <c r="I173" s="25">
        <v>502</v>
      </c>
      <c r="J173" s="25">
        <v>240</v>
      </c>
      <c r="K173" s="27">
        <v>18</v>
      </c>
      <c r="L173" s="25">
        <f>'Таблицы 2, 3'!C164</f>
        <v>461058.2</v>
      </c>
      <c r="M173" s="25" t="s">
        <v>136</v>
      </c>
      <c r="N173" s="25" t="s">
        <v>136</v>
      </c>
      <c r="O173" s="25" t="s">
        <v>136</v>
      </c>
      <c r="P173" s="25">
        <f t="shared" si="2"/>
        <v>461058.2</v>
      </c>
      <c r="Q173" s="20" t="s">
        <v>680</v>
      </c>
    </row>
    <row r="174" spans="1:17" s="4" customFormat="1" ht="13.5">
      <c r="A174" s="24" t="s">
        <v>478</v>
      </c>
      <c r="B174" s="17" t="s">
        <v>304</v>
      </c>
      <c r="C174" s="19">
        <v>1953</v>
      </c>
      <c r="D174" s="19" t="s">
        <v>136</v>
      </c>
      <c r="E174" s="19" t="s">
        <v>138</v>
      </c>
      <c r="F174" s="19">
        <v>2</v>
      </c>
      <c r="G174" s="19">
        <v>2</v>
      </c>
      <c r="H174" s="25">
        <v>860</v>
      </c>
      <c r="I174" s="25">
        <v>725</v>
      </c>
      <c r="J174" s="25">
        <v>195</v>
      </c>
      <c r="K174" s="27">
        <v>48</v>
      </c>
      <c r="L174" s="25">
        <f>'Таблицы 2, 3'!C165</f>
        <v>1452076.88</v>
      </c>
      <c r="M174" s="25" t="s">
        <v>136</v>
      </c>
      <c r="N174" s="25" t="s">
        <v>136</v>
      </c>
      <c r="O174" s="25" t="s">
        <v>136</v>
      </c>
      <c r="P174" s="25">
        <f t="shared" si="2"/>
        <v>1452076.88</v>
      </c>
      <c r="Q174" s="20" t="s">
        <v>680</v>
      </c>
    </row>
    <row r="175" spans="1:17" s="4" customFormat="1" ht="13.5">
      <c r="A175" s="24" t="s">
        <v>479</v>
      </c>
      <c r="B175" s="17" t="s">
        <v>305</v>
      </c>
      <c r="C175" s="19">
        <v>1955</v>
      </c>
      <c r="D175" s="19" t="s">
        <v>136</v>
      </c>
      <c r="E175" s="19" t="s">
        <v>150</v>
      </c>
      <c r="F175" s="19">
        <v>2</v>
      </c>
      <c r="G175" s="19">
        <v>2</v>
      </c>
      <c r="H175" s="25">
        <v>431</v>
      </c>
      <c r="I175" s="25">
        <v>423</v>
      </c>
      <c r="J175" s="25">
        <v>279</v>
      </c>
      <c r="K175" s="27">
        <v>22</v>
      </c>
      <c r="L175" s="25">
        <f>'Таблицы 2, 3'!C166</f>
        <v>760507.88</v>
      </c>
      <c r="M175" s="25" t="s">
        <v>136</v>
      </c>
      <c r="N175" s="25" t="s">
        <v>136</v>
      </c>
      <c r="O175" s="25" t="s">
        <v>136</v>
      </c>
      <c r="P175" s="25">
        <f t="shared" si="2"/>
        <v>760507.88</v>
      </c>
      <c r="Q175" s="20" t="s">
        <v>680</v>
      </c>
    </row>
    <row r="176" spans="1:17" s="4" customFormat="1" ht="13.5">
      <c r="A176" s="24" t="s">
        <v>480</v>
      </c>
      <c r="B176" s="17" t="s">
        <v>306</v>
      </c>
      <c r="C176" s="19">
        <v>1955</v>
      </c>
      <c r="D176" s="19" t="s">
        <v>136</v>
      </c>
      <c r="E176" s="19" t="s">
        <v>150</v>
      </c>
      <c r="F176" s="19">
        <v>2</v>
      </c>
      <c r="G176" s="19">
        <v>2</v>
      </c>
      <c r="H176" s="25">
        <v>430</v>
      </c>
      <c r="I176" s="25">
        <v>299</v>
      </c>
      <c r="J176" s="25">
        <v>251</v>
      </c>
      <c r="K176" s="27">
        <v>25</v>
      </c>
      <c r="L176" s="25">
        <f>'Таблицы 2, 3'!C167</f>
        <v>729975.06</v>
      </c>
      <c r="M176" s="25" t="s">
        <v>136</v>
      </c>
      <c r="N176" s="25" t="s">
        <v>136</v>
      </c>
      <c r="O176" s="25" t="s">
        <v>136</v>
      </c>
      <c r="P176" s="25">
        <f t="shared" si="2"/>
        <v>729975.06</v>
      </c>
      <c r="Q176" s="20" t="s">
        <v>680</v>
      </c>
    </row>
    <row r="177" spans="1:17" s="4" customFormat="1" ht="13.5">
      <c r="A177" s="24" t="s">
        <v>481</v>
      </c>
      <c r="B177" s="17" t="s">
        <v>307</v>
      </c>
      <c r="C177" s="19">
        <v>1960</v>
      </c>
      <c r="D177" s="19" t="s">
        <v>136</v>
      </c>
      <c r="E177" s="19" t="s">
        <v>150</v>
      </c>
      <c r="F177" s="19">
        <v>2</v>
      </c>
      <c r="G177" s="19">
        <v>1</v>
      </c>
      <c r="H177" s="25">
        <v>412</v>
      </c>
      <c r="I177" s="25">
        <v>398</v>
      </c>
      <c r="J177" s="25">
        <v>254</v>
      </c>
      <c r="K177" s="27">
        <v>15</v>
      </c>
      <c r="L177" s="25">
        <f>'Таблицы 2, 3'!C168</f>
        <v>721892.92</v>
      </c>
      <c r="M177" s="25" t="s">
        <v>136</v>
      </c>
      <c r="N177" s="25" t="s">
        <v>136</v>
      </c>
      <c r="O177" s="25" t="s">
        <v>136</v>
      </c>
      <c r="P177" s="25">
        <f t="shared" si="2"/>
        <v>721892.92</v>
      </c>
      <c r="Q177" s="20" t="s">
        <v>680</v>
      </c>
    </row>
    <row r="178" spans="1:17" s="4" customFormat="1" ht="13.5">
      <c r="A178" s="24" t="s">
        <v>670</v>
      </c>
      <c r="B178" s="17" t="s">
        <v>308</v>
      </c>
      <c r="C178" s="19">
        <v>1956</v>
      </c>
      <c r="D178" s="19" t="s">
        <v>136</v>
      </c>
      <c r="E178" s="19" t="s">
        <v>150</v>
      </c>
      <c r="F178" s="19">
        <v>2</v>
      </c>
      <c r="G178" s="19">
        <v>1</v>
      </c>
      <c r="H178" s="25">
        <v>423</v>
      </c>
      <c r="I178" s="25">
        <v>396</v>
      </c>
      <c r="J178" s="25">
        <v>359</v>
      </c>
      <c r="K178" s="27">
        <v>11</v>
      </c>
      <c r="L178" s="25">
        <f>'Таблицы 2, 3'!C169</f>
        <v>738774.32</v>
      </c>
      <c r="M178" s="25" t="s">
        <v>136</v>
      </c>
      <c r="N178" s="25" t="s">
        <v>136</v>
      </c>
      <c r="O178" s="25" t="s">
        <v>136</v>
      </c>
      <c r="P178" s="25">
        <f t="shared" si="2"/>
        <v>738774.32</v>
      </c>
      <c r="Q178" s="20" t="s">
        <v>680</v>
      </c>
    </row>
    <row r="179" spans="1:17" s="4" customFormat="1" ht="13.5">
      <c r="A179" s="24" t="s">
        <v>482</v>
      </c>
      <c r="B179" s="17" t="s">
        <v>627</v>
      </c>
      <c r="C179" s="19">
        <v>1968</v>
      </c>
      <c r="D179" s="19" t="s">
        <v>136</v>
      </c>
      <c r="E179" s="19" t="s">
        <v>138</v>
      </c>
      <c r="F179" s="19">
        <v>5</v>
      </c>
      <c r="G179" s="19">
        <v>4</v>
      </c>
      <c r="H179" s="25">
        <v>3197.8</v>
      </c>
      <c r="I179" s="25">
        <v>2304.3</v>
      </c>
      <c r="J179" s="25">
        <v>1609.8000000000002</v>
      </c>
      <c r="K179" s="27">
        <v>171</v>
      </c>
      <c r="L179" s="25">
        <f>'Таблицы 2, 3'!C170</f>
        <v>1530526</v>
      </c>
      <c r="M179" s="25" t="s">
        <v>136</v>
      </c>
      <c r="N179" s="25" t="s">
        <v>136</v>
      </c>
      <c r="O179" s="25" t="s">
        <v>136</v>
      </c>
      <c r="P179" s="25">
        <f t="shared" si="2"/>
        <v>1530526</v>
      </c>
      <c r="Q179" s="20" t="s">
        <v>152</v>
      </c>
    </row>
    <row r="180" spans="1:17" s="4" customFormat="1" ht="13.5">
      <c r="A180" s="24" t="s">
        <v>483</v>
      </c>
      <c r="B180" s="17" t="s">
        <v>628</v>
      </c>
      <c r="C180" s="19">
        <v>1949</v>
      </c>
      <c r="D180" s="19" t="s">
        <v>136</v>
      </c>
      <c r="E180" s="19" t="s">
        <v>138</v>
      </c>
      <c r="F180" s="19">
        <v>2</v>
      </c>
      <c r="G180" s="19">
        <v>2</v>
      </c>
      <c r="H180" s="25">
        <v>385.1</v>
      </c>
      <c r="I180" s="25">
        <v>223</v>
      </c>
      <c r="J180" s="25">
        <v>94</v>
      </c>
      <c r="K180" s="27">
        <v>20</v>
      </c>
      <c r="L180" s="25">
        <f>'Таблицы 2, 3'!C171</f>
        <v>693973.9</v>
      </c>
      <c r="M180" s="25" t="s">
        <v>136</v>
      </c>
      <c r="N180" s="25" t="s">
        <v>136</v>
      </c>
      <c r="O180" s="25" t="s">
        <v>136</v>
      </c>
      <c r="P180" s="25">
        <f t="shared" si="2"/>
        <v>693973.9</v>
      </c>
      <c r="Q180" s="20" t="s">
        <v>660</v>
      </c>
    </row>
    <row r="181" spans="1:17" s="4" customFormat="1" ht="13.5">
      <c r="A181" s="24" t="s">
        <v>484</v>
      </c>
      <c r="B181" s="18" t="s">
        <v>699</v>
      </c>
      <c r="C181" s="19">
        <v>1957</v>
      </c>
      <c r="D181" s="19" t="s">
        <v>136</v>
      </c>
      <c r="E181" s="19" t="s">
        <v>138</v>
      </c>
      <c r="F181" s="19">
        <v>3</v>
      </c>
      <c r="G181" s="19">
        <v>2</v>
      </c>
      <c r="H181" s="25">
        <v>1104</v>
      </c>
      <c r="I181" s="25">
        <v>695.5</v>
      </c>
      <c r="J181" s="25">
        <v>360</v>
      </c>
      <c r="K181" s="27">
        <v>42</v>
      </c>
      <c r="L181" s="25">
        <f>'Таблицы 2, 3'!C172</f>
        <v>61085</v>
      </c>
      <c r="M181" s="25" t="s">
        <v>136</v>
      </c>
      <c r="N181" s="25" t="s">
        <v>136</v>
      </c>
      <c r="O181" s="25" t="s">
        <v>136</v>
      </c>
      <c r="P181" s="25">
        <f t="shared" si="2"/>
        <v>61085</v>
      </c>
      <c r="Q181" s="20" t="s">
        <v>692</v>
      </c>
    </row>
    <row r="182" spans="1:17" s="4" customFormat="1" ht="13.5">
      <c r="A182" s="24" t="s">
        <v>485</v>
      </c>
      <c r="B182" s="18" t="s">
        <v>309</v>
      </c>
      <c r="C182" s="19">
        <v>1962</v>
      </c>
      <c r="D182" s="19" t="s">
        <v>136</v>
      </c>
      <c r="E182" s="19" t="s">
        <v>138</v>
      </c>
      <c r="F182" s="19">
        <v>5</v>
      </c>
      <c r="G182" s="19">
        <v>4</v>
      </c>
      <c r="H182" s="25">
        <v>3407.8</v>
      </c>
      <c r="I182" s="25">
        <v>2173.9</v>
      </c>
      <c r="J182" s="25">
        <v>1752</v>
      </c>
      <c r="K182" s="27">
        <v>182</v>
      </c>
      <c r="L182" s="25">
        <f>'Таблицы 2, 3'!C173</f>
        <v>2447098</v>
      </c>
      <c r="M182" s="25" t="s">
        <v>136</v>
      </c>
      <c r="N182" s="25" t="s">
        <v>136</v>
      </c>
      <c r="O182" s="25" t="s">
        <v>136</v>
      </c>
      <c r="P182" s="25">
        <f t="shared" si="2"/>
        <v>2447098</v>
      </c>
      <c r="Q182" s="20" t="s">
        <v>660</v>
      </c>
    </row>
    <row r="183" spans="1:17" s="4" customFormat="1" ht="13.5">
      <c r="A183" s="24" t="s">
        <v>486</v>
      </c>
      <c r="B183" s="18" t="s">
        <v>310</v>
      </c>
      <c r="C183" s="19">
        <v>1953</v>
      </c>
      <c r="D183" s="19" t="s">
        <v>136</v>
      </c>
      <c r="E183" s="19" t="s">
        <v>150</v>
      </c>
      <c r="F183" s="19">
        <v>2</v>
      </c>
      <c r="G183" s="19">
        <v>2</v>
      </c>
      <c r="H183" s="25">
        <v>581.7</v>
      </c>
      <c r="I183" s="25">
        <v>374</v>
      </c>
      <c r="J183" s="25">
        <v>341</v>
      </c>
      <c r="K183" s="27">
        <v>26</v>
      </c>
      <c r="L183" s="25">
        <f>'Таблицы 2, 3'!C174</f>
        <v>969065</v>
      </c>
      <c r="M183" s="25" t="s">
        <v>136</v>
      </c>
      <c r="N183" s="25" t="s">
        <v>136</v>
      </c>
      <c r="O183" s="25" t="s">
        <v>136</v>
      </c>
      <c r="P183" s="25">
        <f t="shared" si="2"/>
        <v>969065</v>
      </c>
      <c r="Q183" s="20" t="s">
        <v>660</v>
      </c>
    </row>
    <row r="184" spans="1:17" s="4" customFormat="1" ht="13.5">
      <c r="A184" s="24" t="s">
        <v>487</v>
      </c>
      <c r="B184" s="18" t="s">
        <v>311</v>
      </c>
      <c r="C184" s="19">
        <v>1955</v>
      </c>
      <c r="D184" s="19" t="s">
        <v>136</v>
      </c>
      <c r="E184" s="19" t="s">
        <v>150</v>
      </c>
      <c r="F184" s="19">
        <v>2</v>
      </c>
      <c r="G184" s="19">
        <v>2</v>
      </c>
      <c r="H184" s="25">
        <v>424.8</v>
      </c>
      <c r="I184" s="25">
        <v>290.5</v>
      </c>
      <c r="J184" s="25">
        <v>74.5</v>
      </c>
      <c r="K184" s="27">
        <v>34</v>
      </c>
      <c r="L184" s="25">
        <f>'Таблицы 2, 3'!C175</f>
        <v>605094.56</v>
      </c>
      <c r="M184" s="25" t="s">
        <v>136</v>
      </c>
      <c r="N184" s="25" t="s">
        <v>136</v>
      </c>
      <c r="O184" s="25" t="s">
        <v>136</v>
      </c>
      <c r="P184" s="25">
        <f t="shared" si="2"/>
        <v>605094.56</v>
      </c>
      <c r="Q184" s="20" t="s">
        <v>680</v>
      </c>
    </row>
    <row r="185" spans="1:17" s="4" customFormat="1" ht="13.5">
      <c r="A185" s="24" t="s">
        <v>488</v>
      </c>
      <c r="B185" s="18" t="s">
        <v>312</v>
      </c>
      <c r="C185" s="19">
        <v>1966</v>
      </c>
      <c r="D185" s="19" t="s">
        <v>136</v>
      </c>
      <c r="E185" s="19" t="s">
        <v>138</v>
      </c>
      <c r="F185" s="19">
        <v>5</v>
      </c>
      <c r="G185" s="19">
        <v>4</v>
      </c>
      <c r="H185" s="25">
        <v>4148</v>
      </c>
      <c r="I185" s="25">
        <v>3852</v>
      </c>
      <c r="J185" s="25">
        <v>2929.7</v>
      </c>
      <c r="K185" s="27">
        <v>148</v>
      </c>
      <c r="L185" s="25">
        <f>'Таблицы 2, 3'!C176</f>
        <v>2224417</v>
      </c>
      <c r="M185" s="25" t="s">
        <v>136</v>
      </c>
      <c r="N185" s="25" t="s">
        <v>136</v>
      </c>
      <c r="O185" s="25" t="s">
        <v>136</v>
      </c>
      <c r="P185" s="25">
        <f t="shared" si="2"/>
        <v>2224417</v>
      </c>
      <c r="Q185" s="20" t="s">
        <v>660</v>
      </c>
    </row>
    <row r="186" spans="1:17" s="4" customFormat="1" ht="13.5">
      <c r="A186" s="24" t="s">
        <v>489</v>
      </c>
      <c r="B186" s="18" t="s">
        <v>646</v>
      </c>
      <c r="C186" s="19">
        <v>1917</v>
      </c>
      <c r="D186" s="19" t="s">
        <v>136</v>
      </c>
      <c r="E186" s="19" t="s">
        <v>138</v>
      </c>
      <c r="F186" s="19">
        <v>1</v>
      </c>
      <c r="G186" s="19">
        <v>1</v>
      </c>
      <c r="H186" s="25">
        <v>239.64</v>
      </c>
      <c r="I186" s="25">
        <v>234.34</v>
      </c>
      <c r="J186" s="25">
        <v>226.34</v>
      </c>
      <c r="K186" s="27">
        <v>21</v>
      </c>
      <c r="L186" s="25">
        <f>'Таблицы 2, 3'!C177</f>
        <v>387882.52</v>
      </c>
      <c r="M186" s="25" t="s">
        <v>136</v>
      </c>
      <c r="N186" s="25" t="s">
        <v>136</v>
      </c>
      <c r="O186" s="25" t="s">
        <v>136</v>
      </c>
      <c r="P186" s="25">
        <f t="shared" si="2"/>
        <v>387882.52</v>
      </c>
      <c r="Q186" s="20" t="s">
        <v>660</v>
      </c>
    </row>
    <row r="187" spans="1:17" s="4" customFormat="1" ht="13.5">
      <c r="A187" s="24" t="s">
        <v>490</v>
      </c>
      <c r="B187" s="18" t="s">
        <v>313</v>
      </c>
      <c r="C187" s="19">
        <v>1887</v>
      </c>
      <c r="D187" s="19" t="s">
        <v>136</v>
      </c>
      <c r="E187" s="19" t="s">
        <v>138</v>
      </c>
      <c r="F187" s="19">
        <v>2</v>
      </c>
      <c r="G187" s="19">
        <v>1</v>
      </c>
      <c r="H187" s="25">
        <v>277.45</v>
      </c>
      <c r="I187" s="25">
        <v>160.44</v>
      </c>
      <c r="J187" s="25">
        <v>48.44</v>
      </c>
      <c r="K187" s="27">
        <v>28</v>
      </c>
      <c r="L187" s="25">
        <f>'Таблицы 2, 3'!C178</f>
        <v>536756.04</v>
      </c>
      <c r="M187" s="25" t="s">
        <v>136</v>
      </c>
      <c r="N187" s="25" t="s">
        <v>136</v>
      </c>
      <c r="O187" s="25" t="s">
        <v>136</v>
      </c>
      <c r="P187" s="25">
        <f t="shared" si="2"/>
        <v>536756.04</v>
      </c>
      <c r="Q187" s="20" t="s">
        <v>680</v>
      </c>
    </row>
    <row r="188" spans="1:17" s="4" customFormat="1" ht="13.5">
      <c r="A188" s="24" t="s">
        <v>671</v>
      </c>
      <c r="B188" s="18" t="s">
        <v>314</v>
      </c>
      <c r="C188" s="19">
        <v>1917</v>
      </c>
      <c r="D188" s="19" t="s">
        <v>136</v>
      </c>
      <c r="E188" s="19" t="s">
        <v>138</v>
      </c>
      <c r="F188" s="19">
        <v>1</v>
      </c>
      <c r="G188" s="19">
        <v>1</v>
      </c>
      <c r="H188" s="25">
        <v>146.4</v>
      </c>
      <c r="I188" s="25">
        <v>146.4</v>
      </c>
      <c r="J188" s="25">
        <v>110.60000000000001</v>
      </c>
      <c r="K188" s="27">
        <v>20</v>
      </c>
      <c r="L188" s="25">
        <f>'Таблицы 2, 3'!C179</f>
        <v>250250</v>
      </c>
      <c r="M188" s="25" t="s">
        <v>136</v>
      </c>
      <c r="N188" s="25" t="s">
        <v>136</v>
      </c>
      <c r="O188" s="25" t="s">
        <v>136</v>
      </c>
      <c r="P188" s="25">
        <f t="shared" si="2"/>
        <v>250250</v>
      </c>
      <c r="Q188" s="20" t="s">
        <v>680</v>
      </c>
    </row>
    <row r="189" spans="1:17" s="4" customFormat="1" ht="13.5">
      <c r="A189" s="24" t="s">
        <v>491</v>
      </c>
      <c r="B189" s="18" t="s">
        <v>315</v>
      </c>
      <c r="C189" s="19">
        <v>1917</v>
      </c>
      <c r="D189" s="19" t="s">
        <v>136</v>
      </c>
      <c r="E189" s="19" t="s">
        <v>139</v>
      </c>
      <c r="F189" s="19">
        <v>2</v>
      </c>
      <c r="G189" s="19">
        <v>1</v>
      </c>
      <c r="H189" s="25">
        <v>190.92</v>
      </c>
      <c r="I189" s="25">
        <v>130.93</v>
      </c>
      <c r="J189" s="25">
        <v>49.870000000000005</v>
      </c>
      <c r="K189" s="27">
        <v>9</v>
      </c>
      <c r="L189" s="25">
        <f>'Таблицы 2, 3'!C180</f>
        <v>412057.18</v>
      </c>
      <c r="M189" s="25" t="s">
        <v>136</v>
      </c>
      <c r="N189" s="25" t="s">
        <v>136</v>
      </c>
      <c r="O189" s="25" t="s">
        <v>136</v>
      </c>
      <c r="P189" s="25">
        <f t="shared" si="2"/>
        <v>412057.18</v>
      </c>
      <c r="Q189" s="20" t="s">
        <v>680</v>
      </c>
    </row>
    <row r="190" spans="1:17" s="4" customFormat="1" ht="13.5">
      <c r="A190" s="24" t="s">
        <v>492</v>
      </c>
      <c r="B190" s="18" t="s">
        <v>316</v>
      </c>
      <c r="C190" s="19">
        <v>1917</v>
      </c>
      <c r="D190" s="19" t="s">
        <v>136</v>
      </c>
      <c r="E190" s="19" t="s">
        <v>150</v>
      </c>
      <c r="F190" s="19">
        <v>2</v>
      </c>
      <c r="G190" s="19">
        <v>1</v>
      </c>
      <c r="H190" s="25">
        <v>590.75</v>
      </c>
      <c r="I190" s="25">
        <v>407.89</v>
      </c>
      <c r="J190" s="25">
        <v>298.15999999999997</v>
      </c>
      <c r="K190" s="27">
        <v>34</v>
      </c>
      <c r="L190" s="25">
        <f>'Таблицы 2, 3'!C181</f>
        <v>659712.04</v>
      </c>
      <c r="M190" s="25" t="s">
        <v>136</v>
      </c>
      <c r="N190" s="25" t="s">
        <v>136</v>
      </c>
      <c r="O190" s="25" t="s">
        <v>136</v>
      </c>
      <c r="P190" s="25">
        <f t="shared" si="2"/>
        <v>659712.04</v>
      </c>
      <c r="Q190" s="20" t="s">
        <v>660</v>
      </c>
    </row>
    <row r="191" spans="1:17" s="4" customFormat="1" ht="13.5">
      <c r="A191" s="24" t="s">
        <v>493</v>
      </c>
      <c r="B191" s="18" t="s">
        <v>317</v>
      </c>
      <c r="C191" s="19">
        <v>1962</v>
      </c>
      <c r="D191" s="19" t="s">
        <v>136</v>
      </c>
      <c r="E191" s="19" t="s">
        <v>138</v>
      </c>
      <c r="F191" s="19">
        <v>4</v>
      </c>
      <c r="G191" s="19">
        <v>3</v>
      </c>
      <c r="H191" s="25">
        <v>2693</v>
      </c>
      <c r="I191" s="25">
        <v>2398</v>
      </c>
      <c r="J191" s="25">
        <v>2123.27</v>
      </c>
      <c r="K191" s="27">
        <v>141</v>
      </c>
      <c r="L191" s="25">
        <f>'Таблицы 2, 3'!C182</f>
        <v>126490</v>
      </c>
      <c r="M191" s="25" t="s">
        <v>136</v>
      </c>
      <c r="N191" s="25" t="s">
        <v>136</v>
      </c>
      <c r="O191" s="25" t="s">
        <v>136</v>
      </c>
      <c r="P191" s="25">
        <f t="shared" si="2"/>
        <v>126490</v>
      </c>
      <c r="Q191" s="20" t="s">
        <v>680</v>
      </c>
    </row>
    <row r="192" spans="1:17" s="4" customFormat="1" ht="13.5">
      <c r="A192" s="24" t="s">
        <v>494</v>
      </c>
      <c r="B192" s="18" t="s">
        <v>647</v>
      </c>
      <c r="C192" s="19">
        <v>1917</v>
      </c>
      <c r="D192" s="19" t="s">
        <v>136</v>
      </c>
      <c r="E192" s="19" t="s">
        <v>150</v>
      </c>
      <c r="F192" s="19">
        <v>2</v>
      </c>
      <c r="G192" s="19">
        <v>2</v>
      </c>
      <c r="H192" s="25">
        <v>282.6</v>
      </c>
      <c r="I192" s="25">
        <v>167.76</v>
      </c>
      <c r="J192" s="25">
        <v>167.76</v>
      </c>
      <c r="K192" s="27">
        <v>19</v>
      </c>
      <c r="L192" s="25">
        <f>'Таблицы 2, 3'!C183</f>
        <v>150360</v>
      </c>
      <c r="M192" s="25" t="s">
        <v>136</v>
      </c>
      <c r="N192" s="25" t="s">
        <v>136</v>
      </c>
      <c r="O192" s="25" t="s">
        <v>136</v>
      </c>
      <c r="P192" s="25">
        <f t="shared" si="2"/>
        <v>150360</v>
      </c>
      <c r="Q192" s="20" t="s">
        <v>680</v>
      </c>
    </row>
    <row r="193" spans="1:17" s="4" customFormat="1" ht="13.5">
      <c r="A193" s="24" t="s">
        <v>495</v>
      </c>
      <c r="B193" s="18" t="s">
        <v>318</v>
      </c>
      <c r="C193" s="19">
        <v>1917</v>
      </c>
      <c r="D193" s="19" t="s">
        <v>136</v>
      </c>
      <c r="E193" s="19" t="s">
        <v>150</v>
      </c>
      <c r="F193" s="19">
        <v>2</v>
      </c>
      <c r="G193" s="19">
        <v>2</v>
      </c>
      <c r="H193" s="25">
        <v>413</v>
      </c>
      <c r="I193" s="25">
        <v>233.6</v>
      </c>
      <c r="J193" s="25">
        <v>158.6</v>
      </c>
      <c r="K193" s="27">
        <v>25</v>
      </c>
      <c r="L193" s="25">
        <f>'Таблицы 2, 3'!C184</f>
        <v>565129.51</v>
      </c>
      <c r="M193" s="25" t="s">
        <v>136</v>
      </c>
      <c r="N193" s="25" t="s">
        <v>136</v>
      </c>
      <c r="O193" s="25" t="s">
        <v>136</v>
      </c>
      <c r="P193" s="25">
        <f t="shared" si="2"/>
        <v>565129.51</v>
      </c>
      <c r="Q193" s="20" t="s">
        <v>692</v>
      </c>
    </row>
    <row r="194" spans="1:17" s="4" customFormat="1" ht="13.5">
      <c r="A194" s="24" t="s">
        <v>496</v>
      </c>
      <c r="B194" s="18" t="s">
        <v>662</v>
      </c>
      <c r="C194" s="19">
        <v>1917</v>
      </c>
      <c r="D194" s="19" t="s">
        <v>136</v>
      </c>
      <c r="E194" s="19" t="s">
        <v>139</v>
      </c>
      <c r="F194" s="19">
        <v>2</v>
      </c>
      <c r="G194" s="19">
        <v>2</v>
      </c>
      <c r="H194" s="25">
        <v>327.8</v>
      </c>
      <c r="I194" s="25">
        <v>100.1</v>
      </c>
      <c r="J194" s="25">
        <v>45.699999999999996</v>
      </c>
      <c r="K194" s="19">
        <v>9</v>
      </c>
      <c r="L194" s="25">
        <f>'Таблицы 2, 3'!C185</f>
        <v>301858.05</v>
      </c>
      <c r="M194" s="19" t="s">
        <v>136</v>
      </c>
      <c r="N194" s="19" t="s">
        <v>136</v>
      </c>
      <c r="O194" s="19" t="s">
        <v>136</v>
      </c>
      <c r="P194" s="25">
        <f t="shared" si="2"/>
        <v>301858.05</v>
      </c>
      <c r="Q194" s="20" t="s">
        <v>152</v>
      </c>
    </row>
    <row r="195" spans="1:17" s="4" customFormat="1" ht="13.5">
      <c r="A195" s="24" t="s">
        <v>497</v>
      </c>
      <c r="B195" s="18" t="s">
        <v>319</v>
      </c>
      <c r="C195" s="19">
        <v>1917</v>
      </c>
      <c r="D195" s="19" t="s">
        <v>136</v>
      </c>
      <c r="E195" s="19" t="s">
        <v>150</v>
      </c>
      <c r="F195" s="19">
        <v>2</v>
      </c>
      <c r="G195" s="19">
        <v>1</v>
      </c>
      <c r="H195" s="25">
        <v>211.95</v>
      </c>
      <c r="I195" s="25">
        <v>125.39</v>
      </c>
      <c r="J195" s="25">
        <v>99.39</v>
      </c>
      <c r="K195" s="27">
        <v>26</v>
      </c>
      <c r="L195" s="25">
        <f>'Таблицы 2, 3'!C186</f>
        <v>172296.5</v>
      </c>
      <c r="M195" s="25" t="s">
        <v>136</v>
      </c>
      <c r="N195" s="25" t="s">
        <v>136</v>
      </c>
      <c r="O195" s="25" t="s">
        <v>136</v>
      </c>
      <c r="P195" s="25">
        <f t="shared" si="2"/>
        <v>172296.5</v>
      </c>
      <c r="Q195" s="20" t="s">
        <v>680</v>
      </c>
    </row>
    <row r="196" spans="1:17" s="4" customFormat="1" ht="13.5">
      <c r="A196" s="24" t="s">
        <v>498</v>
      </c>
      <c r="B196" s="18" t="s">
        <v>320</v>
      </c>
      <c r="C196" s="19">
        <v>1917</v>
      </c>
      <c r="D196" s="19" t="s">
        <v>136</v>
      </c>
      <c r="E196" s="19" t="s">
        <v>150</v>
      </c>
      <c r="F196" s="19">
        <v>2</v>
      </c>
      <c r="G196" s="19">
        <v>1</v>
      </c>
      <c r="H196" s="25">
        <v>444.63</v>
      </c>
      <c r="I196" s="25">
        <v>383.77</v>
      </c>
      <c r="J196" s="25">
        <v>155.1</v>
      </c>
      <c r="K196" s="27">
        <v>42</v>
      </c>
      <c r="L196" s="25">
        <f>'Таблицы 2, 3'!C187</f>
        <v>757020.43</v>
      </c>
      <c r="M196" s="25" t="s">
        <v>136</v>
      </c>
      <c r="N196" s="25" t="s">
        <v>136</v>
      </c>
      <c r="O196" s="25" t="s">
        <v>136</v>
      </c>
      <c r="P196" s="25">
        <f t="shared" si="2"/>
        <v>757020.43</v>
      </c>
      <c r="Q196" s="20" t="s">
        <v>680</v>
      </c>
    </row>
    <row r="197" spans="1:17" s="4" customFormat="1" ht="13.5">
      <c r="A197" s="24" t="s">
        <v>672</v>
      </c>
      <c r="B197" s="18" t="s">
        <v>321</v>
      </c>
      <c r="C197" s="19">
        <v>1971</v>
      </c>
      <c r="D197" s="19" t="s">
        <v>136</v>
      </c>
      <c r="E197" s="19" t="s">
        <v>138</v>
      </c>
      <c r="F197" s="19">
        <v>5</v>
      </c>
      <c r="G197" s="19">
        <v>2</v>
      </c>
      <c r="H197" s="25">
        <v>2082.1</v>
      </c>
      <c r="I197" s="25">
        <v>1746</v>
      </c>
      <c r="J197" s="25">
        <v>1558.4</v>
      </c>
      <c r="K197" s="27">
        <v>149</v>
      </c>
      <c r="L197" s="25">
        <f>'Таблицы 2, 3'!C188</f>
        <v>1669823</v>
      </c>
      <c r="M197" s="25" t="s">
        <v>136</v>
      </c>
      <c r="N197" s="25" t="s">
        <v>136</v>
      </c>
      <c r="O197" s="25" t="s">
        <v>136</v>
      </c>
      <c r="P197" s="25">
        <f t="shared" si="2"/>
        <v>1669823</v>
      </c>
      <c r="Q197" s="20" t="s">
        <v>680</v>
      </c>
    </row>
    <row r="198" spans="1:17" s="4" customFormat="1" ht="13.5">
      <c r="A198" s="24" t="s">
        <v>499</v>
      </c>
      <c r="B198" s="18" t="s">
        <v>322</v>
      </c>
      <c r="C198" s="19">
        <v>1917</v>
      </c>
      <c r="D198" s="19" t="s">
        <v>136</v>
      </c>
      <c r="E198" s="19" t="s">
        <v>150</v>
      </c>
      <c r="F198" s="19">
        <v>2</v>
      </c>
      <c r="G198" s="19">
        <v>1</v>
      </c>
      <c r="H198" s="25">
        <v>493.51</v>
      </c>
      <c r="I198" s="25">
        <v>423.11</v>
      </c>
      <c r="J198" s="25">
        <v>423.11</v>
      </c>
      <c r="K198" s="27">
        <v>33</v>
      </c>
      <c r="L198" s="25">
        <f>'Таблицы 2, 3'!C189</f>
        <v>1070846.5699999998</v>
      </c>
      <c r="M198" s="25" t="s">
        <v>136</v>
      </c>
      <c r="N198" s="25" t="s">
        <v>136</v>
      </c>
      <c r="O198" s="25" t="s">
        <v>136</v>
      </c>
      <c r="P198" s="25">
        <f t="shared" si="2"/>
        <v>1070846.5699999998</v>
      </c>
      <c r="Q198" s="20" t="s">
        <v>692</v>
      </c>
    </row>
    <row r="199" spans="1:17" s="4" customFormat="1" ht="13.5">
      <c r="A199" s="24" t="s">
        <v>500</v>
      </c>
      <c r="B199" s="18" t="s">
        <v>323</v>
      </c>
      <c r="C199" s="19">
        <v>1917</v>
      </c>
      <c r="D199" s="19" t="s">
        <v>136</v>
      </c>
      <c r="E199" s="19" t="s">
        <v>150</v>
      </c>
      <c r="F199" s="19">
        <v>2</v>
      </c>
      <c r="G199" s="19">
        <v>1</v>
      </c>
      <c r="H199" s="25">
        <v>374.61</v>
      </c>
      <c r="I199" s="25">
        <v>208.91</v>
      </c>
      <c r="J199" s="25">
        <v>122.91</v>
      </c>
      <c r="K199" s="27">
        <v>8</v>
      </c>
      <c r="L199" s="25">
        <f>'Таблицы 2, 3'!C190</f>
        <v>492419.44</v>
      </c>
      <c r="M199" s="25" t="s">
        <v>136</v>
      </c>
      <c r="N199" s="25" t="s">
        <v>136</v>
      </c>
      <c r="O199" s="25" t="s">
        <v>136</v>
      </c>
      <c r="P199" s="25">
        <f t="shared" si="2"/>
        <v>492419.44</v>
      </c>
      <c r="Q199" s="20" t="s">
        <v>680</v>
      </c>
    </row>
    <row r="200" spans="1:17" s="4" customFormat="1" ht="13.5">
      <c r="A200" s="24" t="s">
        <v>501</v>
      </c>
      <c r="B200" s="18" t="s">
        <v>324</v>
      </c>
      <c r="C200" s="19">
        <v>1917</v>
      </c>
      <c r="D200" s="19" t="s">
        <v>136</v>
      </c>
      <c r="E200" s="19" t="s">
        <v>138</v>
      </c>
      <c r="F200" s="19">
        <v>2</v>
      </c>
      <c r="G200" s="19">
        <v>2</v>
      </c>
      <c r="H200" s="25">
        <v>819.1</v>
      </c>
      <c r="I200" s="25">
        <v>604.3</v>
      </c>
      <c r="J200" s="25">
        <v>444.29999999999995</v>
      </c>
      <c r="K200" s="27">
        <v>50</v>
      </c>
      <c r="L200" s="25">
        <f>'Таблицы 2, 3'!C191</f>
        <v>1176113.08</v>
      </c>
      <c r="M200" s="25" t="s">
        <v>136</v>
      </c>
      <c r="N200" s="25" t="s">
        <v>136</v>
      </c>
      <c r="O200" s="25" t="s">
        <v>136</v>
      </c>
      <c r="P200" s="25">
        <f t="shared" si="2"/>
        <v>1176113.08</v>
      </c>
      <c r="Q200" s="20" t="s">
        <v>692</v>
      </c>
    </row>
    <row r="201" spans="1:17" s="4" customFormat="1" ht="13.5">
      <c r="A201" s="24" t="s">
        <v>502</v>
      </c>
      <c r="B201" s="18" t="s">
        <v>325</v>
      </c>
      <c r="C201" s="19">
        <v>1917</v>
      </c>
      <c r="D201" s="19" t="s">
        <v>136</v>
      </c>
      <c r="E201" s="19" t="s">
        <v>138</v>
      </c>
      <c r="F201" s="19">
        <v>2</v>
      </c>
      <c r="G201" s="19">
        <v>2</v>
      </c>
      <c r="H201" s="25">
        <v>1432.21</v>
      </c>
      <c r="I201" s="25">
        <v>874.62</v>
      </c>
      <c r="J201" s="25">
        <v>721.62</v>
      </c>
      <c r="K201" s="27">
        <v>74</v>
      </c>
      <c r="L201" s="25">
        <f>'Таблицы 2, 3'!C192</f>
        <v>250000</v>
      </c>
      <c r="M201" s="25" t="s">
        <v>136</v>
      </c>
      <c r="N201" s="25" t="s">
        <v>136</v>
      </c>
      <c r="O201" s="25" t="s">
        <v>136</v>
      </c>
      <c r="P201" s="25">
        <f t="shared" si="2"/>
        <v>250000</v>
      </c>
      <c r="Q201" s="20" t="s">
        <v>680</v>
      </c>
    </row>
    <row r="202" spans="1:17" s="4" customFormat="1" ht="13.5">
      <c r="A202" s="24" t="s">
        <v>503</v>
      </c>
      <c r="B202" s="18" t="s">
        <v>326</v>
      </c>
      <c r="C202" s="19">
        <v>1963</v>
      </c>
      <c r="D202" s="19" t="s">
        <v>136</v>
      </c>
      <c r="E202" s="19" t="s">
        <v>138</v>
      </c>
      <c r="F202" s="19">
        <v>5</v>
      </c>
      <c r="G202" s="19">
        <v>3</v>
      </c>
      <c r="H202" s="25">
        <v>4028</v>
      </c>
      <c r="I202" s="25">
        <v>3240</v>
      </c>
      <c r="J202" s="25">
        <v>3172</v>
      </c>
      <c r="K202" s="27">
        <v>170</v>
      </c>
      <c r="L202" s="25">
        <f>'Таблицы 2, 3'!C193</f>
        <v>362682</v>
      </c>
      <c r="M202" s="25" t="s">
        <v>136</v>
      </c>
      <c r="N202" s="25" t="s">
        <v>136</v>
      </c>
      <c r="O202" s="25" t="s">
        <v>136</v>
      </c>
      <c r="P202" s="25">
        <f t="shared" si="2"/>
        <v>362682</v>
      </c>
      <c r="Q202" s="20" t="s">
        <v>680</v>
      </c>
    </row>
    <row r="203" spans="1:17" s="4" customFormat="1" ht="13.5">
      <c r="A203" s="24" t="s">
        <v>673</v>
      </c>
      <c r="B203" s="18" t="s">
        <v>327</v>
      </c>
      <c r="C203" s="19">
        <v>1967</v>
      </c>
      <c r="D203" s="19" t="s">
        <v>136</v>
      </c>
      <c r="E203" s="19" t="s">
        <v>138</v>
      </c>
      <c r="F203" s="19">
        <v>5</v>
      </c>
      <c r="G203" s="19">
        <v>1</v>
      </c>
      <c r="H203" s="25">
        <v>5063.1</v>
      </c>
      <c r="I203" s="25">
        <v>5063</v>
      </c>
      <c r="J203" s="25">
        <v>2560.3</v>
      </c>
      <c r="K203" s="27">
        <v>292</v>
      </c>
      <c r="L203" s="25">
        <f>'Таблицы 2, 3'!C194</f>
        <v>414781</v>
      </c>
      <c r="M203" s="25" t="s">
        <v>136</v>
      </c>
      <c r="N203" s="25" t="s">
        <v>136</v>
      </c>
      <c r="O203" s="25" t="s">
        <v>136</v>
      </c>
      <c r="P203" s="25">
        <f t="shared" si="2"/>
        <v>414781</v>
      </c>
      <c r="Q203" s="20" t="s">
        <v>680</v>
      </c>
    </row>
    <row r="204" spans="1:17" s="4" customFormat="1" ht="13.5">
      <c r="A204" s="24" t="s">
        <v>504</v>
      </c>
      <c r="B204" s="18" t="s">
        <v>328</v>
      </c>
      <c r="C204" s="19">
        <v>1955</v>
      </c>
      <c r="D204" s="19" t="s">
        <v>136</v>
      </c>
      <c r="E204" s="19" t="s">
        <v>150</v>
      </c>
      <c r="F204" s="19">
        <v>2</v>
      </c>
      <c r="G204" s="19">
        <v>2</v>
      </c>
      <c r="H204" s="25">
        <v>460</v>
      </c>
      <c r="I204" s="25">
        <v>438</v>
      </c>
      <c r="J204" s="25">
        <v>334</v>
      </c>
      <c r="K204" s="27">
        <v>21</v>
      </c>
      <c r="L204" s="25">
        <f>'Таблицы 2, 3'!C195</f>
        <v>580794.8</v>
      </c>
      <c r="M204" s="25" t="s">
        <v>136</v>
      </c>
      <c r="N204" s="25" t="s">
        <v>136</v>
      </c>
      <c r="O204" s="25" t="s">
        <v>136</v>
      </c>
      <c r="P204" s="25">
        <f t="shared" si="2"/>
        <v>580794.8</v>
      </c>
      <c r="Q204" s="20" t="s">
        <v>660</v>
      </c>
    </row>
    <row r="205" spans="1:17" s="4" customFormat="1" ht="13.5">
      <c r="A205" s="24" t="s">
        <v>505</v>
      </c>
      <c r="B205" s="18" t="s">
        <v>329</v>
      </c>
      <c r="C205" s="19">
        <v>1917</v>
      </c>
      <c r="D205" s="19" t="s">
        <v>136</v>
      </c>
      <c r="E205" s="19" t="s">
        <v>139</v>
      </c>
      <c r="F205" s="19">
        <v>2</v>
      </c>
      <c r="G205" s="19">
        <v>1</v>
      </c>
      <c r="H205" s="25">
        <v>159.13</v>
      </c>
      <c r="I205" s="25">
        <v>130.14</v>
      </c>
      <c r="J205" s="25">
        <v>95.13999999999999</v>
      </c>
      <c r="K205" s="27">
        <v>14</v>
      </c>
      <c r="L205" s="25">
        <f>'Таблицы 2, 3'!C196</f>
        <v>287654.5</v>
      </c>
      <c r="M205" s="25" t="s">
        <v>136</v>
      </c>
      <c r="N205" s="25" t="s">
        <v>136</v>
      </c>
      <c r="O205" s="25" t="s">
        <v>136</v>
      </c>
      <c r="P205" s="25">
        <f aca="true" t="shared" si="3" ref="P205:P256">L205</f>
        <v>287654.5</v>
      </c>
      <c r="Q205" s="20" t="s">
        <v>680</v>
      </c>
    </row>
    <row r="206" spans="1:17" s="4" customFormat="1" ht="13.5">
      <c r="A206" s="24" t="s">
        <v>506</v>
      </c>
      <c r="B206" s="18" t="s">
        <v>330</v>
      </c>
      <c r="C206" s="19">
        <v>1957</v>
      </c>
      <c r="D206" s="19" t="s">
        <v>136</v>
      </c>
      <c r="E206" s="19" t="s">
        <v>139</v>
      </c>
      <c r="F206" s="19">
        <v>2</v>
      </c>
      <c r="G206" s="19">
        <v>2</v>
      </c>
      <c r="H206" s="25">
        <v>351</v>
      </c>
      <c r="I206" s="25">
        <v>313.1</v>
      </c>
      <c r="J206" s="25">
        <v>210.10000000000002</v>
      </c>
      <c r="K206" s="27">
        <v>27</v>
      </c>
      <c r="L206" s="25">
        <f>'Таблицы 2, 3'!C197</f>
        <v>957646.8</v>
      </c>
      <c r="M206" s="25" t="s">
        <v>136</v>
      </c>
      <c r="N206" s="25" t="s">
        <v>136</v>
      </c>
      <c r="O206" s="25" t="s">
        <v>136</v>
      </c>
      <c r="P206" s="25">
        <f t="shared" si="3"/>
        <v>957646.8</v>
      </c>
      <c r="Q206" s="20" t="s">
        <v>680</v>
      </c>
    </row>
    <row r="207" spans="1:17" s="4" customFormat="1" ht="13.5">
      <c r="A207" s="24" t="s">
        <v>507</v>
      </c>
      <c r="B207" s="18" t="s">
        <v>331</v>
      </c>
      <c r="C207" s="19">
        <v>1917</v>
      </c>
      <c r="D207" s="19" t="s">
        <v>136</v>
      </c>
      <c r="E207" s="19" t="s">
        <v>150</v>
      </c>
      <c r="F207" s="19">
        <v>2</v>
      </c>
      <c r="G207" s="19">
        <v>5</v>
      </c>
      <c r="H207" s="25">
        <v>740.2</v>
      </c>
      <c r="I207" s="25">
        <v>419.3</v>
      </c>
      <c r="J207" s="25">
        <v>328.3</v>
      </c>
      <c r="K207" s="27">
        <v>22</v>
      </c>
      <c r="L207" s="25">
        <f>'Таблицы 2, 3'!C198</f>
        <v>395942.38</v>
      </c>
      <c r="M207" s="25" t="s">
        <v>136</v>
      </c>
      <c r="N207" s="25" t="s">
        <v>136</v>
      </c>
      <c r="O207" s="25" t="s">
        <v>136</v>
      </c>
      <c r="P207" s="25">
        <f t="shared" si="3"/>
        <v>395942.38</v>
      </c>
      <c r="Q207" s="20" t="s">
        <v>660</v>
      </c>
    </row>
    <row r="208" spans="1:17" s="4" customFormat="1" ht="13.5">
      <c r="A208" s="24" t="s">
        <v>508</v>
      </c>
      <c r="B208" s="18" t="s">
        <v>332</v>
      </c>
      <c r="C208" s="19">
        <v>1917</v>
      </c>
      <c r="D208" s="19" t="s">
        <v>136</v>
      </c>
      <c r="E208" s="19" t="s">
        <v>150</v>
      </c>
      <c r="F208" s="19">
        <v>2</v>
      </c>
      <c r="G208" s="19">
        <v>1</v>
      </c>
      <c r="H208" s="25">
        <v>194.7</v>
      </c>
      <c r="I208" s="25">
        <v>154</v>
      </c>
      <c r="J208" s="25">
        <v>22</v>
      </c>
      <c r="K208" s="27">
        <v>21</v>
      </c>
      <c r="L208" s="25">
        <f>'Таблицы 2, 3'!C199</f>
        <v>371833.34</v>
      </c>
      <c r="M208" s="25" t="s">
        <v>136</v>
      </c>
      <c r="N208" s="25" t="s">
        <v>136</v>
      </c>
      <c r="O208" s="25" t="s">
        <v>136</v>
      </c>
      <c r="P208" s="25">
        <f t="shared" si="3"/>
        <v>371833.34</v>
      </c>
      <c r="Q208" s="20" t="s">
        <v>152</v>
      </c>
    </row>
    <row r="209" spans="1:17" s="4" customFormat="1" ht="13.5">
      <c r="A209" s="24" t="s">
        <v>509</v>
      </c>
      <c r="B209" s="18" t="s">
        <v>333</v>
      </c>
      <c r="C209" s="19">
        <v>1917</v>
      </c>
      <c r="D209" s="19" t="s">
        <v>136</v>
      </c>
      <c r="E209" s="19" t="s">
        <v>150</v>
      </c>
      <c r="F209" s="19">
        <v>2</v>
      </c>
      <c r="G209" s="19">
        <v>5</v>
      </c>
      <c r="H209" s="25">
        <v>281</v>
      </c>
      <c r="I209" s="25">
        <v>155.6</v>
      </c>
      <c r="J209" s="25">
        <v>45.599999999999994</v>
      </c>
      <c r="K209" s="27">
        <v>14</v>
      </c>
      <c r="L209" s="25">
        <f>'Таблицы 2, 3'!C200</f>
        <v>144808.42</v>
      </c>
      <c r="M209" s="25" t="s">
        <v>136</v>
      </c>
      <c r="N209" s="25" t="s">
        <v>136</v>
      </c>
      <c r="O209" s="25" t="s">
        <v>136</v>
      </c>
      <c r="P209" s="25">
        <f t="shared" si="3"/>
        <v>144808.42</v>
      </c>
      <c r="Q209" s="20" t="s">
        <v>660</v>
      </c>
    </row>
    <row r="210" spans="1:17" s="4" customFormat="1" ht="13.5">
      <c r="A210" s="24" t="s">
        <v>510</v>
      </c>
      <c r="B210" s="18" t="s">
        <v>334</v>
      </c>
      <c r="C210" s="19">
        <v>1982</v>
      </c>
      <c r="D210" s="19" t="s">
        <v>136</v>
      </c>
      <c r="E210" s="19" t="s">
        <v>137</v>
      </c>
      <c r="F210" s="19">
        <v>5</v>
      </c>
      <c r="G210" s="19">
        <v>2</v>
      </c>
      <c r="H210" s="25">
        <v>1131.31</v>
      </c>
      <c r="I210" s="25">
        <v>1131.31</v>
      </c>
      <c r="J210" s="25">
        <v>622.31</v>
      </c>
      <c r="K210" s="27">
        <v>104</v>
      </c>
      <c r="L210" s="25">
        <f>'Таблицы 2, 3'!C201</f>
        <v>691236.56</v>
      </c>
      <c r="M210" s="25" t="s">
        <v>136</v>
      </c>
      <c r="N210" s="25" t="s">
        <v>136</v>
      </c>
      <c r="O210" s="25" t="s">
        <v>136</v>
      </c>
      <c r="P210" s="25">
        <f t="shared" si="3"/>
        <v>691236.56</v>
      </c>
      <c r="Q210" s="20" t="s">
        <v>692</v>
      </c>
    </row>
    <row r="211" spans="1:17" s="4" customFormat="1" ht="13.5">
      <c r="A211" s="24" t="s">
        <v>511</v>
      </c>
      <c r="B211" s="18" t="s">
        <v>335</v>
      </c>
      <c r="C211" s="19">
        <v>1917</v>
      </c>
      <c r="D211" s="19" t="s">
        <v>136</v>
      </c>
      <c r="E211" s="19" t="s">
        <v>138</v>
      </c>
      <c r="F211" s="19">
        <v>2</v>
      </c>
      <c r="G211" s="19">
        <v>1</v>
      </c>
      <c r="H211" s="25">
        <v>543.58</v>
      </c>
      <c r="I211" s="25">
        <v>543.58</v>
      </c>
      <c r="J211" s="25">
        <v>432.48</v>
      </c>
      <c r="K211" s="27">
        <v>29</v>
      </c>
      <c r="L211" s="25">
        <f>'Таблицы 2, 3'!C202</f>
        <v>962747.96</v>
      </c>
      <c r="M211" s="25" t="s">
        <v>136</v>
      </c>
      <c r="N211" s="25" t="s">
        <v>136</v>
      </c>
      <c r="O211" s="25" t="s">
        <v>136</v>
      </c>
      <c r="P211" s="25">
        <f t="shared" si="3"/>
        <v>962747.96</v>
      </c>
      <c r="Q211" s="20" t="s">
        <v>680</v>
      </c>
    </row>
    <row r="212" spans="1:17" s="4" customFormat="1" ht="13.5">
      <c r="A212" s="24" t="s">
        <v>512</v>
      </c>
      <c r="B212" s="18" t="s">
        <v>336</v>
      </c>
      <c r="C212" s="19">
        <v>1917</v>
      </c>
      <c r="D212" s="19" t="s">
        <v>136</v>
      </c>
      <c r="E212" s="19" t="s">
        <v>150</v>
      </c>
      <c r="F212" s="19">
        <v>2</v>
      </c>
      <c r="G212" s="19">
        <v>2</v>
      </c>
      <c r="H212" s="25">
        <v>654.1</v>
      </c>
      <c r="I212" s="25">
        <v>499.6</v>
      </c>
      <c r="J212" s="25">
        <v>400.6</v>
      </c>
      <c r="K212" s="27">
        <v>46</v>
      </c>
      <c r="L212" s="25">
        <f>'Таблицы 2, 3'!C203</f>
        <v>871303.74</v>
      </c>
      <c r="M212" s="25" t="s">
        <v>136</v>
      </c>
      <c r="N212" s="25" t="s">
        <v>136</v>
      </c>
      <c r="O212" s="25" t="s">
        <v>136</v>
      </c>
      <c r="P212" s="25">
        <f t="shared" si="3"/>
        <v>871303.74</v>
      </c>
      <c r="Q212" s="20" t="s">
        <v>152</v>
      </c>
    </row>
    <row r="213" spans="1:17" s="4" customFormat="1" ht="13.5">
      <c r="A213" s="24" t="s">
        <v>513</v>
      </c>
      <c r="B213" s="18" t="s">
        <v>337</v>
      </c>
      <c r="C213" s="19">
        <v>1964</v>
      </c>
      <c r="D213" s="19" t="s">
        <v>136</v>
      </c>
      <c r="E213" s="19" t="s">
        <v>138</v>
      </c>
      <c r="F213" s="19">
        <v>5</v>
      </c>
      <c r="G213" s="19">
        <v>3</v>
      </c>
      <c r="H213" s="25">
        <v>3344.1</v>
      </c>
      <c r="I213" s="25">
        <v>2619.1</v>
      </c>
      <c r="J213" s="25">
        <v>2008.8</v>
      </c>
      <c r="K213" s="27">
        <v>210</v>
      </c>
      <c r="L213" s="25">
        <f>'Таблицы 2, 3'!C204</f>
        <v>319077</v>
      </c>
      <c r="M213" s="25" t="s">
        <v>136</v>
      </c>
      <c r="N213" s="25" t="s">
        <v>136</v>
      </c>
      <c r="O213" s="25" t="s">
        <v>136</v>
      </c>
      <c r="P213" s="25">
        <f t="shared" si="3"/>
        <v>319077</v>
      </c>
      <c r="Q213" s="20" t="s">
        <v>680</v>
      </c>
    </row>
    <row r="214" spans="1:17" s="4" customFormat="1" ht="13.5">
      <c r="A214" s="24" t="s">
        <v>514</v>
      </c>
      <c r="B214" s="18" t="s">
        <v>338</v>
      </c>
      <c r="C214" s="19">
        <v>1987</v>
      </c>
      <c r="D214" s="19" t="s">
        <v>136</v>
      </c>
      <c r="E214" s="19" t="s">
        <v>138</v>
      </c>
      <c r="F214" s="19">
        <v>5</v>
      </c>
      <c r="G214" s="19">
        <v>2</v>
      </c>
      <c r="H214" s="25">
        <v>3182.8</v>
      </c>
      <c r="I214" s="25">
        <v>2568.8</v>
      </c>
      <c r="J214" s="25">
        <v>2074.5</v>
      </c>
      <c r="K214" s="27">
        <v>226</v>
      </c>
      <c r="L214" s="25">
        <f>'Таблицы 2, 3'!C205</f>
        <v>1668847.08</v>
      </c>
      <c r="M214" s="25" t="s">
        <v>136</v>
      </c>
      <c r="N214" s="25" t="s">
        <v>136</v>
      </c>
      <c r="O214" s="25" t="s">
        <v>136</v>
      </c>
      <c r="P214" s="25">
        <f t="shared" si="3"/>
        <v>1668847.08</v>
      </c>
      <c r="Q214" s="20" t="s">
        <v>660</v>
      </c>
    </row>
    <row r="215" spans="1:17" s="4" customFormat="1" ht="13.5">
      <c r="A215" s="24" t="s">
        <v>515</v>
      </c>
      <c r="B215" s="18" t="s">
        <v>339</v>
      </c>
      <c r="C215" s="19">
        <v>1917</v>
      </c>
      <c r="D215" s="19" t="s">
        <v>136</v>
      </c>
      <c r="E215" s="19" t="s">
        <v>150</v>
      </c>
      <c r="F215" s="19">
        <v>2</v>
      </c>
      <c r="G215" s="19">
        <v>1</v>
      </c>
      <c r="H215" s="25">
        <v>216.33</v>
      </c>
      <c r="I215" s="25">
        <v>150.23</v>
      </c>
      <c r="J215" s="25">
        <v>65.79999999999998</v>
      </c>
      <c r="K215" s="27">
        <v>17</v>
      </c>
      <c r="L215" s="25">
        <f>'Таблицы 2, 3'!C206</f>
        <v>507208.84</v>
      </c>
      <c r="M215" s="25" t="s">
        <v>136</v>
      </c>
      <c r="N215" s="25" t="s">
        <v>136</v>
      </c>
      <c r="O215" s="25" t="s">
        <v>136</v>
      </c>
      <c r="P215" s="25">
        <f t="shared" si="3"/>
        <v>507208.84</v>
      </c>
      <c r="Q215" s="20" t="s">
        <v>680</v>
      </c>
    </row>
    <row r="216" spans="1:17" s="4" customFormat="1" ht="13.5">
      <c r="A216" s="24" t="s">
        <v>516</v>
      </c>
      <c r="B216" s="18" t="s">
        <v>340</v>
      </c>
      <c r="C216" s="19">
        <v>1917</v>
      </c>
      <c r="D216" s="19" t="s">
        <v>136</v>
      </c>
      <c r="E216" s="19" t="s">
        <v>150</v>
      </c>
      <c r="F216" s="19">
        <v>2</v>
      </c>
      <c r="G216" s="19">
        <v>1</v>
      </c>
      <c r="H216" s="25">
        <v>302.28</v>
      </c>
      <c r="I216" s="25">
        <v>265.65</v>
      </c>
      <c r="J216" s="25">
        <v>208.64999999999998</v>
      </c>
      <c r="K216" s="27">
        <v>23</v>
      </c>
      <c r="L216" s="25">
        <f>'Таблицы 2, 3'!C207</f>
        <v>903810</v>
      </c>
      <c r="M216" s="25" t="s">
        <v>136</v>
      </c>
      <c r="N216" s="25" t="s">
        <v>136</v>
      </c>
      <c r="O216" s="25" t="s">
        <v>136</v>
      </c>
      <c r="P216" s="25">
        <f t="shared" si="3"/>
        <v>903810</v>
      </c>
      <c r="Q216" s="20" t="s">
        <v>680</v>
      </c>
    </row>
    <row r="217" spans="1:17" s="4" customFormat="1" ht="13.5">
      <c r="A217" s="24" t="s">
        <v>517</v>
      </c>
      <c r="B217" s="18" t="s">
        <v>341</v>
      </c>
      <c r="C217" s="19">
        <v>1917</v>
      </c>
      <c r="D217" s="19" t="s">
        <v>136</v>
      </c>
      <c r="E217" s="19" t="s">
        <v>150</v>
      </c>
      <c r="F217" s="19">
        <v>2</v>
      </c>
      <c r="G217" s="19">
        <v>1</v>
      </c>
      <c r="H217" s="25">
        <v>104.8</v>
      </c>
      <c r="I217" s="25">
        <v>101.4</v>
      </c>
      <c r="J217" s="25">
        <v>101.4</v>
      </c>
      <c r="K217" s="27">
        <v>11</v>
      </c>
      <c r="L217" s="25">
        <f>'Таблицы 2, 3'!C208</f>
        <v>160317.16</v>
      </c>
      <c r="M217" s="25" t="s">
        <v>136</v>
      </c>
      <c r="N217" s="25" t="s">
        <v>136</v>
      </c>
      <c r="O217" s="25" t="s">
        <v>136</v>
      </c>
      <c r="P217" s="25">
        <f t="shared" si="3"/>
        <v>160317.16</v>
      </c>
      <c r="Q217" s="20" t="s">
        <v>680</v>
      </c>
    </row>
    <row r="218" spans="1:17" s="4" customFormat="1" ht="13.5">
      <c r="A218" s="24" t="s">
        <v>518</v>
      </c>
      <c r="B218" s="18" t="s">
        <v>342</v>
      </c>
      <c r="C218" s="19">
        <v>1973</v>
      </c>
      <c r="D218" s="19" t="s">
        <v>136</v>
      </c>
      <c r="E218" s="19" t="s">
        <v>138</v>
      </c>
      <c r="F218" s="19">
        <v>5</v>
      </c>
      <c r="G218" s="19">
        <v>2</v>
      </c>
      <c r="H218" s="25">
        <v>3328.98</v>
      </c>
      <c r="I218" s="25">
        <v>3126.8399999999997</v>
      </c>
      <c r="J218" s="25">
        <v>2096.24</v>
      </c>
      <c r="K218" s="27">
        <v>205</v>
      </c>
      <c r="L218" s="25">
        <f>'Таблицы 2, 3'!C209</f>
        <v>1024984.36</v>
      </c>
      <c r="M218" s="25" t="s">
        <v>136</v>
      </c>
      <c r="N218" s="25" t="s">
        <v>136</v>
      </c>
      <c r="O218" s="25" t="s">
        <v>136</v>
      </c>
      <c r="P218" s="25">
        <f t="shared" si="3"/>
        <v>1024984.36</v>
      </c>
      <c r="Q218" s="20" t="s">
        <v>660</v>
      </c>
    </row>
    <row r="219" spans="1:17" s="4" customFormat="1" ht="13.5">
      <c r="A219" s="24" t="s">
        <v>519</v>
      </c>
      <c r="B219" s="18" t="s">
        <v>343</v>
      </c>
      <c r="C219" s="19">
        <v>1917</v>
      </c>
      <c r="D219" s="19" t="s">
        <v>136</v>
      </c>
      <c r="E219" s="19" t="s">
        <v>150</v>
      </c>
      <c r="F219" s="19">
        <v>2</v>
      </c>
      <c r="G219" s="19">
        <v>1</v>
      </c>
      <c r="H219" s="25">
        <v>404.9</v>
      </c>
      <c r="I219" s="25">
        <v>267.35</v>
      </c>
      <c r="J219" s="25">
        <v>128.35000000000002</v>
      </c>
      <c r="K219" s="27">
        <v>30</v>
      </c>
      <c r="L219" s="25">
        <f>'Таблицы 2, 3'!C210</f>
        <v>495301.46</v>
      </c>
      <c r="M219" s="25" t="s">
        <v>136</v>
      </c>
      <c r="N219" s="25" t="s">
        <v>136</v>
      </c>
      <c r="O219" s="25" t="s">
        <v>136</v>
      </c>
      <c r="P219" s="25">
        <f t="shared" si="3"/>
        <v>495301.46</v>
      </c>
      <c r="Q219" s="20" t="s">
        <v>680</v>
      </c>
    </row>
    <row r="220" spans="1:17" s="4" customFormat="1" ht="13.5">
      <c r="A220" s="24" t="s">
        <v>520</v>
      </c>
      <c r="B220" s="18" t="s">
        <v>344</v>
      </c>
      <c r="C220" s="19">
        <v>1900</v>
      </c>
      <c r="D220" s="19" t="s">
        <v>136</v>
      </c>
      <c r="E220" s="19" t="s">
        <v>139</v>
      </c>
      <c r="F220" s="19">
        <v>1</v>
      </c>
      <c r="G220" s="19">
        <v>1</v>
      </c>
      <c r="H220" s="25">
        <v>123</v>
      </c>
      <c r="I220" s="25">
        <v>109.2</v>
      </c>
      <c r="J220" s="25">
        <v>87.2</v>
      </c>
      <c r="K220" s="27">
        <v>9</v>
      </c>
      <c r="L220" s="25">
        <f>'Таблицы 2, 3'!C211</f>
        <v>162598.1</v>
      </c>
      <c r="M220" s="25" t="s">
        <v>136</v>
      </c>
      <c r="N220" s="25" t="s">
        <v>136</v>
      </c>
      <c r="O220" s="25" t="s">
        <v>136</v>
      </c>
      <c r="P220" s="25">
        <f t="shared" si="3"/>
        <v>162598.1</v>
      </c>
      <c r="Q220" s="20" t="s">
        <v>660</v>
      </c>
    </row>
    <row r="221" spans="1:17" s="4" customFormat="1" ht="13.5">
      <c r="A221" s="24" t="s">
        <v>521</v>
      </c>
      <c r="B221" s="18" t="s">
        <v>345</v>
      </c>
      <c r="C221" s="19">
        <v>1917</v>
      </c>
      <c r="D221" s="19" t="s">
        <v>136</v>
      </c>
      <c r="E221" s="19" t="s">
        <v>138</v>
      </c>
      <c r="F221" s="19">
        <v>1</v>
      </c>
      <c r="G221" s="19">
        <v>1</v>
      </c>
      <c r="H221" s="25">
        <v>164.1</v>
      </c>
      <c r="I221" s="25">
        <v>163.1</v>
      </c>
      <c r="J221" s="25">
        <v>163.1</v>
      </c>
      <c r="K221" s="27">
        <v>14</v>
      </c>
      <c r="L221" s="25">
        <f>'Таблицы 2, 3'!C212</f>
        <v>493282.48</v>
      </c>
      <c r="M221" s="25" t="s">
        <v>136</v>
      </c>
      <c r="N221" s="25" t="s">
        <v>136</v>
      </c>
      <c r="O221" s="25" t="s">
        <v>136</v>
      </c>
      <c r="P221" s="25">
        <f t="shared" si="3"/>
        <v>493282.48</v>
      </c>
      <c r="Q221" s="20" t="s">
        <v>660</v>
      </c>
    </row>
    <row r="222" spans="1:17" s="4" customFormat="1" ht="13.5">
      <c r="A222" s="24" t="s">
        <v>522</v>
      </c>
      <c r="B222" s="18" t="s">
        <v>648</v>
      </c>
      <c r="C222" s="19">
        <v>1917</v>
      </c>
      <c r="D222" s="19" t="s">
        <v>136</v>
      </c>
      <c r="E222" s="19" t="s">
        <v>150</v>
      </c>
      <c r="F222" s="19">
        <v>1</v>
      </c>
      <c r="G222" s="19">
        <v>2</v>
      </c>
      <c r="H222" s="25">
        <v>122.5</v>
      </c>
      <c r="I222" s="25">
        <v>113.7</v>
      </c>
      <c r="J222" s="25">
        <v>113.7</v>
      </c>
      <c r="K222" s="27">
        <v>10</v>
      </c>
      <c r="L222" s="25">
        <f>'Таблицы 2, 3'!C213</f>
        <v>309359.42</v>
      </c>
      <c r="M222" s="25" t="s">
        <v>136</v>
      </c>
      <c r="N222" s="25" t="s">
        <v>136</v>
      </c>
      <c r="O222" s="25" t="s">
        <v>136</v>
      </c>
      <c r="P222" s="25">
        <f t="shared" si="3"/>
        <v>309359.42</v>
      </c>
      <c r="Q222" s="20" t="s">
        <v>660</v>
      </c>
    </row>
    <row r="223" spans="1:17" s="4" customFormat="1" ht="13.5">
      <c r="A223" s="24" t="s">
        <v>523</v>
      </c>
      <c r="B223" s="18" t="s">
        <v>346</v>
      </c>
      <c r="C223" s="19">
        <v>1959</v>
      </c>
      <c r="D223" s="19" t="s">
        <v>136</v>
      </c>
      <c r="E223" s="19" t="s">
        <v>138</v>
      </c>
      <c r="F223" s="19">
        <v>3</v>
      </c>
      <c r="G223" s="19">
        <v>2</v>
      </c>
      <c r="H223" s="25">
        <v>1979.4</v>
      </c>
      <c r="I223" s="25">
        <v>1662</v>
      </c>
      <c r="J223" s="25">
        <v>1330.2</v>
      </c>
      <c r="K223" s="27">
        <v>66</v>
      </c>
      <c r="L223" s="25">
        <f>'Таблицы 2, 3'!C214</f>
        <v>103405</v>
      </c>
      <c r="M223" s="25" t="s">
        <v>136</v>
      </c>
      <c r="N223" s="25" t="s">
        <v>136</v>
      </c>
      <c r="O223" s="25" t="s">
        <v>136</v>
      </c>
      <c r="P223" s="25">
        <f t="shared" si="3"/>
        <v>103405</v>
      </c>
      <c r="Q223" s="20" t="s">
        <v>152</v>
      </c>
    </row>
    <row r="224" spans="1:17" s="4" customFormat="1" ht="13.5">
      <c r="A224" s="24" t="s">
        <v>524</v>
      </c>
      <c r="B224" s="18" t="s">
        <v>347</v>
      </c>
      <c r="C224" s="19">
        <v>1917</v>
      </c>
      <c r="D224" s="19" t="s">
        <v>136</v>
      </c>
      <c r="E224" s="19" t="s">
        <v>138</v>
      </c>
      <c r="F224" s="19">
        <v>1</v>
      </c>
      <c r="G224" s="19">
        <v>1</v>
      </c>
      <c r="H224" s="25">
        <v>358.86</v>
      </c>
      <c r="I224" s="25">
        <v>358.86</v>
      </c>
      <c r="J224" s="25">
        <v>203.86</v>
      </c>
      <c r="K224" s="27">
        <v>21</v>
      </c>
      <c r="L224" s="25">
        <f>'Таблицы 2, 3'!C215</f>
        <v>737643.96</v>
      </c>
      <c r="M224" s="25" t="s">
        <v>136</v>
      </c>
      <c r="N224" s="25" t="s">
        <v>136</v>
      </c>
      <c r="O224" s="25" t="s">
        <v>136</v>
      </c>
      <c r="P224" s="25">
        <f t="shared" si="3"/>
        <v>737643.96</v>
      </c>
      <c r="Q224" s="20" t="s">
        <v>660</v>
      </c>
    </row>
    <row r="225" spans="1:17" s="4" customFormat="1" ht="13.5">
      <c r="A225" s="24" t="s">
        <v>525</v>
      </c>
      <c r="B225" s="18" t="s">
        <v>348</v>
      </c>
      <c r="C225" s="19">
        <v>1917</v>
      </c>
      <c r="D225" s="19" t="s">
        <v>136</v>
      </c>
      <c r="E225" s="19" t="s">
        <v>138</v>
      </c>
      <c r="F225" s="19">
        <v>2</v>
      </c>
      <c r="G225" s="19">
        <v>1</v>
      </c>
      <c r="H225" s="25">
        <v>391.95</v>
      </c>
      <c r="I225" s="25">
        <v>223.10000000000002</v>
      </c>
      <c r="J225" s="25">
        <v>42.900000000000006</v>
      </c>
      <c r="K225" s="27">
        <v>13</v>
      </c>
      <c r="L225" s="25">
        <f>'Таблицы 2, 3'!C216</f>
        <v>480354.4</v>
      </c>
      <c r="M225" s="25" t="s">
        <v>136</v>
      </c>
      <c r="N225" s="25" t="s">
        <v>136</v>
      </c>
      <c r="O225" s="25" t="s">
        <v>136</v>
      </c>
      <c r="P225" s="25">
        <f t="shared" si="3"/>
        <v>480354.4</v>
      </c>
      <c r="Q225" s="20" t="s">
        <v>680</v>
      </c>
    </row>
    <row r="226" spans="1:17" s="4" customFormat="1" ht="13.5">
      <c r="A226" s="24" t="s">
        <v>526</v>
      </c>
      <c r="B226" s="18" t="s">
        <v>649</v>
      </c>
      <c r="C226" s="19">
        <v>1916</v>
      </c>
      <c r="D226" s="19" t="s">
        <v>136</v>
      </c>
      <c r="E226" s="19" t="s">
        <v>139</v>
      </c>
      <c r="F226" s="19">
        <v>2</v>
      </c>
      <c r="G226" s="19">
        <v>2</v>
      </c>
      <c r="H226" s="25">
        <v>151.4</v>
      </c>
      <c r="I226" s="25">
        <v>151.4</v>
      </c>
      <c r="J226" s="25">
        <v>151.4</v>
      </c>
      <c r="K226" s="27">
        <v>12</v>
      </c>
      <c r="L226" s="25">
        <f>'Таблицы 2, 3'!C217</f>
        <v>221711.38</v>
      </c>
      <c r="M226" s="25" t="s">
        <v>136</v>
      </c>
      <c r="N226" s="25" t="s">
        <v>136</v>
      </c>
      <c r="O226" s="25" t="s">
        <v>136</v>
      </c>
      <c r="P226" s="25">
        <f t="shared" si="3"/>
        <v>221711.38</v>
      </c>
      <c r="Q226" s="20" t="s">
        <v>660</v>
      </c>
    </row>
    <row r="227" spans="1:17" s="4" customFormat="1" ht="13.5">
      <c r="A227" s="24" t="s">
        <v>527</v>
      </c>
      <c r="B227" s="18" t="s">
        <v>349</v>
      </c>
      <c r="C227" s="21">
        <v>1916</v>
      </c>
      <c r="D227" s="19" t="s">
        <v>136</v>
      </c>
      <c r="E227" s="19" t="s">
        <v>150</v>
      </c>
      <c r="F227" s="19">
        <v>1</v>
      </c>
      <c r="G227" s="19">
        <v>3</v>
      </c>
      <c r="H227" s="25">
        <v>390.7</v>
      </c>
      <c r="I227" s="25">
        <v>339.7</v>
      </c>
      <c r="J227" s="25">
        <v>339.7</v>
      </c>
      <c r="K227" s="27">
        <v>12</v>
      </c>
      <c r="L227" s="25">
        <f>'Таблицы 2, 3'!C218</f>
        <v>320000</v>
      </c>
      <c r="M227" s="25" t="s">
        <v>136</v>
      </c>
      <c r="N227" s="25" t="s">
        <v>136</v>
      </c>
      <c r="O227" s="25" t="s">
        <v>136</v>
      </c>
      <c r="P227" s="25">
        <f t="shared" si="3"/>
        <v>320000</v>
      </c>
      <c r="Q227" s="20" t="s">
        <v>660</v>
      </c>
    </row>
    <row r="228" spans="1:17" s="4" customFormat="1" ht="13.5">
      <c r="A228" s="24" t="s">
        <v>528</v>
      </c>
      <c r="B228" s="18" t="s">
        <v>650</v>
      </c>
      <c r="C228" s="19">
        <v>1917</v>
      </c>
      <c r="D228" s="19" t="s">
        <v>136</v>
      </c>
      <c r="E228" s="19" t="s">
        <v>138</v>
      </c>
      <c r="F228" s="19">
        <v>2</v>
      </c>
      <c r="G228" s="19">
        <v>3</v>
      </c>
      <c r="H228" s="25">
        <v>177.6</v>
      </c>
      <c r="I228" s="25">
        <v>177.6</v>
      </c>
      <c r="J228" s="25">
        <v>157.6</v>
      </c>
      <c r="K228" s="27">
        <v>19</v>
      </c>
      <c r="L228" s="25">
        <f>'Таблицы 2, 3'!C219</f>
        <v>290908.94</v>
      </c>
      <c r="M228" s="25" t="s">
        <v>136</v>
      </c>
      <c r="N228" s="25" t="s">
        <v>136</v>
      </c>
      <c r="O228" s="25" t="s">
        <v>136</v>
      </c>
      <c r="P228" s="25">
        <f t="shared" si="3"/>
        <v>290908.94</v>
      </c>
      <c r="Q228" s="20" t="s">
        <v>660</v>
      </c>
    </row>
    <row r="229" spans="1:17" s="4" customFormat="1" ht="13.5">
      <c r="A229" s="24" t="s">
        <v>674</v>
      </c>
      <c r="B229" s="18" t="s">
        <v>651</v>
      </c>
      <c r="C229" s="19">
        <v>1917</v>
      </c>
      <c r="D229" s="19" t="s">
        <v>136</v>
      </c>
      <c r="E229" s="19" t="s">
        <v>150</v>
      </c>
      <c r="F229" s="19">
        <v>1</v>
      </c>
      <c r="G229" s="19">
        <v>1</v>
      </c>
      <c r="H229" s="25">
        <v>214.8</v>
      </c>
      <c r="I229" s="25">
        <v>193.5</v>
      </c>
      <c r="J229" s="25">
        <v>193.5</v>
      </c>
      <c r="K229" s="27">
        <v>19</v>
      </c>
      <c r="L229" s="25">
        <f>'Таблицы 2, 3'!C220</f>
        <v>273516.92</v>
      </c>
      <c r="M229" s="25" t="s">
        <v>136</v>
      </c>
      <c r="N229" s="25" t="s">
        <v>136</v>
      </c>
      <c r="O229" s="25" t="s">
        <v>136</v>
      </c>
      <c r="P229" s="25">
        <f t="shared" si="3"/>
        <v>273516.92</v>
      </c>
      <c r="Q229" s="20" t="s">
        <v>152</v>
      </c>
    </row>
    <row r="230" spans="1:17" s="4" customFormat="1" ht="13.5">
      <c r="A230" s="24" t="s">
        <v>529</v>
      </c>
      <c r="B230" s="18" t="s">
        <v>350</v>
      </c>
      <c r="C230" s="19">
        <v>1917</v>
      </c>
      <c r="D230" s="19" t="s">
        <v>136</v>
      </c>
      <c r="E230" s="19" t="s">
        <v>150</v>
      </c>
      <c r="F230" s="19">
        <v>2</v>
      </c>
      <c r="G230" s="19">
        <v>1</v>
      </c>
      <c r="H230" s="25">
        <v>101.5</v>
      </c>
      <c r="I230" s="25">
        <v>80.3</v>
      </c>
      <c r="J230" s="25">
        <v>51.3</v>
      </c>
      <c r="K230" s="27">
        <v>13</v>
      </c>
      <c r="L230" s="25">
        <f>'Таблицы 2, 3'!C221</f>
        <v>209765.06</v>
      </c>
      <c r="M230" s="25" t="s">
        <v>136</v>
      </c>
      <c r="N230" s="25" t="s">
        <v>136</v>
      </c>
      <c r="O230" s="25" t="s">
        <v>136</v>
      </c>
      <c r="P230" s="25">
        <f t="shared" si="3"/>
        <v>209765.06</v>
      </c>
      <c r="Q230" s="20" t="s">
        <v>152</v>
      </c>
    </row>
    <row r="231" spans="1:17" s="4" customFormat="1" ht="13.5">
      <c r="A231" s="24" t="s">
        <v>530</v>
      </c>
      <c r="B231" s="18" t="s">
        <v>691</v>
      </c>
      <c r="C231" s="19">
        <v>1917</v>
      </c>
      <c r="D231" s="19" t="s">
        <v>136</v>
      </c>
      <c r="E231" s="19" t="s">
        <v>138</v>
      </c>
      <c r="F231" s="19">
        <v>2</v>
      </c>
      <c r="G231" s="19">
        <v>6</v>
      </c>
      <c r="H231" s="25">
        <f>299.2+58.7+51.6+398.2+88.2+410.6</f>
        <v>1306.5</v>
      </c>
      <c r="I231" s="25">
        <v>1240.6000000000001</v>
      </c>
      <c r="J231" s="25">
        <v>706.7000000000002</v>
      </c>
      <c r="K231" s="27">
        <v>68</v>
      </c>
      <c r="L231" s="25">
        <f>'Таблицы 2, 3'!C222</f>
        <v>1275892.52</v>
      </c>
      <c r="M231" s="25" t="s">
        <v>136</v>
      </c>
      <c r="N231" s="25" t="s">
        <v>136</v>
      </c>
      <c r="O231" s="25" t="s">
        <v>136</v>
      </c>
      <c r="P231" s="25">
        <f t="shared" si="3"/>
        <v>1275892.52</v>
      </c>
      <c r="Q231" s="20" t="s">
        <v>152</v>
      </c>
    </row>
    <row r="232" spans="1:17" s="4" customFormat="1" ht="13.5">
      <c r="A232" s="24" t="s">
        <v>675</v>
      </c>
      <c r="B232" s="18" t="s">
        <v>351</v>
      </c>
      <c r="C232" s="19">
        <v>1912</v>
      </c>
      <c r="D232" s="19" t="s">
        <v>136</v>
      </c>
      <c r="E232" s="19" t="s">
        <v>139</v>
      </c>
      <c r="F232" s="19">
        <v>2</v>
      </c>
      <c r="G232" s="19">
        <v>3</v>
      </c>
      <c r="H232" s="25">
        <f>131.9+46.8+252.8</f>
        <v>431.5</v>
      </c>
      <c r="I232" s="25">
        <v>410.20000000000005</v>
      </c>
      <c r="J232" s="25">
        <v>265.30000000000007</v>
      </c>
      <c r="K232" s="27">
        <v>24</v>
      </c>
      <c r="L232" s="25">
        <f>'Таблицы 2, 3'!C223</f>
        <v>558366.1</v>
      </c>
      <c r="M232" s="25" t="s">
        <v>136</v>
      </c>
      <c r="N232" s="25" t="s">
        <v>136</v>
      </c>
      <c r="O232" s="25" t="s">
        <v>136</v>
      </c>
      <c r="P232" s="25">
        <f t="shared" si="3"/>
        <v>558366.1</v>
      </c>
      <c r="Q232" s="20" t="s">
        <v>152</v>
      </c>
    </row>
    <row r="233" spans="1:17" s="4" customFormat="1" ht="13.5">
      <c r="A233" s="24" t="s">
        <v>531</v>
      </c>
      <c r="B233" s="18" t="s">
        <v>352</v>
      </c>
      <c r="C233" s="19">
        <v>1956</v>
      </c>
      <c r="D233" s="19" t="s">
        <v>136</v>
      </c>
      <c r="E233" s="19" t="s">
        <v>138</v>
      </c>
      <c r="F233" s="19">
        <v>2</v>
      </c>
      <c r="G233" s="19">
        <v>2</v>
      </c>
      <c r="H233" s="25">
        <v>367.1</v>
      </c>
      <c r="I233" s="25">
        <v>255.2</v>
      </c>
      <c r="J233" s="25">
        <v>72.19999999999999</v>
      </c>
      <c r="K233" s="27">
        <v>37</v>
      </c>
      <c r="L233" s="25">
        <f>'Таблицы 2, 3'!C224</f>
        <v>811085.46</v>
      </c>
      <c r="M233" s="25" t="s">
        <v>136</v>
      </c>
      <c r="N233" s="25" t="s">
        <v>136</v>
      </c>
      <c r="O233" s="25" t="s">
        <v>136</v>
      </c>
      <c r="P233" s="25">
        <f t="shared" si="3"/>
        <v>811085.46</v>
      </c>
      <c r="Q233" s="20" t="s">
        <v>660</v>
      </c>
    </row>
    <row r="234" spans="1:17" s="4" customFormat="1" ht="13.5">
      <c r="A234" s="24" t="s">
        <v>532</v>
      </c>
      <c r="B234" s="18" t="s">
        <v>353</v>
      </c>
      <c r="C234" s="19">
        <v>1967</v>
      </c>
      <c r="D234" s="19" t="s">
        <v>136</v>
      </c>
      <c r="E234" s="19" t="s">
        <v>138</v>
      </c>
      <c r="F234" s="19">
        <v>4</v>
      </c>
      <c r="G234" s="19">
        <v>2</v>
      </c>
      <c r="H234" s="25">
        <v>1704.3</v>
      </c>
      <c r="I234" s="25">
        <v>1426.7</v>
      </c>
      <c r="J234" s="25">
        <v>1213.7</v>
      </c>
      <c r="K234" s="27">
        <v>93</v>
      </c>
      <c r="L234" s="25">
        <f>'Таблицы 2, 3'!C225</f>
        <v>516824</v>
      </c>
      <c r="M234" s="25" t="s">
        <v>136</v>
      </c>
      <c r="N234" s="25" t="s">
        <v>136</v>
      </c>
      <c r="O234" s="25" t="s">
        <v>136</v>
      </c>
      <c r="P234" s="25">
        <f t="shared" si="3"/>
        <v>516824</v>
      </c>
      <c r="Q234" s="20" t="s">
        <v>660</v>
      </c>
    </row>
    <row r="235" spans="1:17" s="4" customFormat="1" ht="13.5">
      <c r="A235" s="24" t="s">
        <v>533</v>
      </c>
      <c r="B235" s="18" t="s">
        <v>354</v>
      </c>
      <c r="C235" s="19">
        <v>1955</v>
      </c>
      <c r="D235" s="19" t="s">
        <v>136</v>
      </c>
      <c r="E235" s="19" t="s">
        <v>138</v>
      </c>
      <c r="F235" s="19">
        <v>2</v>
      </c>
      <c r="G235" s="19">
        <v>2</v>
      </c>
      <c r="H235" s="25">
        <v>382.5</v>
      </c>
      <c r="I235" s="25">
        <v>264.4</v>
      </c>
      <c r="J235" s="25">
        <v>136.39999999999998</v>
      </c>
      <c r="K235" s="27">
        <v>22</v>
      </c>
      <c r="L235" s="25">
        <f>'Таблицы 2, 3'!C226</f>
        <v>709704.3</v>
      </c>
      <c r="M235" s="25" t="s">
        <v>136</v>
      </c>
      <c r="N235" s="25" t="s">
        <v>136</v>
      </c>
      <c r="O235" s="25" t="s">
        <v>136</v>
      </c>
      <c r="P235" s="25">
        <f t="shared" si="3"/>
        <v>709704.3</v>
      </c>
      <c r="Q235" s="20" t="s">
        <v>660</v>
      </c>
    </row>
    <row r="236" spans="1:17" s="4" customFormat="1" ht="13.5">
      <c r="A236" s="24" t="s">
        <v>534</v>
      </c>
      <c r="B236" s="18" t="s">
        <v>694</v>
      </c>
      <c r="C236" s="19">
        <v>1979</v>
      </c>
      <c r="D236" s="19" t="s">
        <v>136</v>
      </c>
      <c r="E236" s="19" t="s">
        <v>138</v>
      </c>
      <c r="F236" s="19">
        <v>2</v>
      </c>
      <c r="G236" s="19">
        <v>3</v>
      </c>
      <c r="H236" s="25">
        <v>813</v>
      </c>
      <c r="I236" s="25">
        <v>608.8</v>
      </c>
      <c r="J236" s="25">
        <v>136.60000000000002</v>
      </c>
      <c r="K236" s="27">
        <v>44</v>
      </c>
      <c r="L236" s="25">
        <f>'Таблицы 2, 3'!C227</f>
        <v>1199582</v>
      </c>
      <c r="M236" s="25" t="s">
        <v>136</v>
      </c>
      <c r="N236" s="25" t="s">
        <v>136</v>
      </c>
      <c r="O236" s="25" t="s">
        <v>136</v>
      </c>
      <c r="P236" s="25">
        <f t="shared" si="3"/>
        <v>1199582</v>
      </c>
      <c r="Q236" s="20" t="s">
        <v>660</v>
      </c>
    </row>
    <row r="237" spans="1:17" s="4" customFormat="1" ht="13.5">
      <c r="A237" s="24" t="s">
        <v>535</v>
      </c>
      <c r="B237" s="18" t="s">
        <v>355</v>
      </c>
      <c r="C237" s="19">
        <v>1898</v>
      </c>
      <c r="D237" s="19" t="s">
        <v>136</v>
      </c>
      <c r="E237" s="19" t="s">
        <v>139</v>
      </c>
      <c r="F237" s="19">
        <v>1</v>
      </c>
      <c r="G237" s="19">
        <v>1</v>
      </c>
      <c r="H237" s="25">
        <v>129.1</v>
      </c>
      <c r="I237" s="25">
        <v>80.8</v>
      </c>
      <c r="J237" s="25">
        <v>11.599999999999994</v>
      </c>
      <c r="K237" s="27">
        <v>13</v>
      </c>
      <c r="L237" s="25">
        <f>'Таблицы 2, 3'!C228</f>
        <v>260379.98</v>
      </c>
      <c r="M237" s="25" t="s">
        <v>136</v>
      </c>
      <c r="N237" s="25" t="s">
        <v>136</v>
      </c>
      <c r="O237" s="25" t="s">
        <v>136</v>
      </c>
      <c r="P237" s="25">
        <f t="shared" si="3"/>
        <v>260379.98</v>
      </c>
      <c r="Q237" s="20" t="s">
        <v>152</v>
      </c>
    </row>
    <row r="238" spans="1:17" s="4" customFormat="1" ht="13.5">
      <c r="A238" s="24" t="s">
        <v>536</v>
      </c>
      <c r="B238" s="18" t="s">
        <v>356</v>
      </c>
      <c r="C238" s="19">
        <v>1948</v>
      </c>
      <c r="D238" s="19" t="s">
        <v>136</v>
      </c>
      <c r="E238" s="19" t="s">
        <v>150</v>
      </c>
      <c r="F238" s="19">
        <v>2</v>
      </c>
      <c r="G238" s="19">
        <v>2</v>
      </c>
      <c r="H238" s="25">
        <v>172.8</v>
      </c>
      <c r="I238" s="25">
        <v>116</v>
      </c>
      <c r="J238" s="25">
        <v>72.7</v>
      </c>
      <c r="K238" s="27">
        <v>16</v>
      </c>
      <c r="L238" s="25">
        <f>'Таблицы 2, 3'!C229</f>
        <v>375975.14</v>
      </c>
      <c r="M238" s="25" t="s">
        <v>136</v>
      </c>
      <c r="N238" s="25" t="s">
        <v>136</v>
      </c>
      <c r="O238" s="25" t="s">
        <v>136</v>
      </c>
      <c r="P238" s="25">
        <f t="shared" si="3"/>
        <v>375975.14</v>
      </c>
      <c r="Q238" s="20" t="s">
        <v>680</v>
      </c>
    </row>
    <row r="239" spans="1:17" s="4" customFormat="1" ht="13.5">
      <c r="A239" s="24" t="s">
        <v>537</v>
      </c>
      <c r="B239" s="18" t="s">
        <v>357</v>
      </c>
      <c r="C239" s="19">
        <v>1917</v>
      </c>
      <c r="D239" s="19" t="s">
        <v>136</v>
      </c>
      <c r="E239" s="19" t="s">
        <v>138</v>
      </c>
      <c r="F239" s="19">
        <v>2</v>
      </c>
      <c r="G239" s="19">
        <v>1</v>
      </c>
      <c r="H239" s="25">
        <v>590.11</v>
      </c>
      <c r="I239" s="25">
        <v>307.39</v>
      </c>
      <c r="J239" s="25">
        <v>245.39</v>
      </c>
      <c r="K239" s="27">
        <v>19</v>
      </c>
      <c r="L239" s="25">
        <f>'Таблицы 2, 3'!C230</f>
        <v>501286.42</v>
      </c>
      <c r="M239" s="25" t="s">
        <v>136</v>
      </c>
      <c r="N239" s="25" t="s">
        <v>136</v>
      </c>
      <c r="O239" s="25" t="s">
        <v>136</v>
      </c>
      <c r="P239" s="25">
        <f t="shared" si="3"/>
        <v>501286.42</v>
      </c>
      <c r="Q239" s="20" t="s">
        <v>680</v>
      </c>
    </row>
    <row r="240" spans="1:17" s="4" customFormat="1" ht="13.5">
      <c r="A240" s="24" t="s">
        <v>538</v>
      </c>
      <c r="B240" s="18" t="s">
        <v>358</v>
      </c>
      <c r="C240" s="19">
        <v>1917</v>
      </c>
      <c r="D240" s="19" t="s">
        <v>136</v>
      </c>
      <c r="E240" s="19" t="s">
        <v>138</v>
      </c>
      <c r="F240" s="19">
        <v>2</v>
      </c>
      <c r="G240" s="19">
        <v>1</v>
      </c>
      <c r="H240" s="25">
        <v>796.31</v>
      </c>
      <c r="I240" s="25">
        <v>791.11</v>
      </c>
      <c r="J240" s="25">
        <v>745.11</v>
      </c>
      <c r="K240" s="27">
        <v>37</v>
      </c>
      <c r="L240" s="25">
        <f>'Таблицы 2, 3'!C231</f>
        <v>1408217.86</v>
      </c>
      <c r="M240" s="25" t="s">
        <v>136</v>
      </c>
      <c r="N240" s="25" t="s">
        <v>136</v>
      </c>
      <c r="O240" s="25" t="s">
        <v>136</v>
      </c>
      <c r="P240" s="25">
        <f t="shared" si="3"/>
        <v>1408217.86</v>
      </c>
      <c r="Q240" s="20" t="s">
        <v>680</v>
      </c>
    </row>
    <row r="241" spans="1:17" s="4" customFormat="1" ht="13.5">
      <c r="A241" s="24" t="s">
        <v>539</v>
      </c>
      <c r="B241" s="18" t="s">
        <v>359</v>
      </c>
      <c r="C241" s="19">
        <v>1917</v>
      </c>
      <c r="D241" s="19" t="s">
        <v>136</v>
      </c>
      <c r="E241" s="19" t="s">
        <v>150</v>
      </c>
      <c r="F241" s="19">
        <v>2</v>
      </c>
      <c r="G241" s="19">
        <v>1</v>
      </c>
      <c r="H241" s="25">
        <v>376.96</v>
      </c>
      <c r="I241" s="25">
        <v>317.87</v>
      </c>
      <c r="J241" s="25">
        <v>240.87</v>
      </c>
      <c r="K241" s="27">
        <v>25</v>
      </c>
      <c r="L241" s="25">
        <f>'Таблицы 2, 3'!C232</f>
        <v>818532.92</v>
      </c>
      <c r="M241" s="25" t="s">
        <v>136</v>
      </c>
      <c r="N241" s="25" t="s">
        <v>136</v>
      </c>
      <c r="O241" s="25" t="s">
        <v>136</v>
      </c>
      <c r="P241" s="25">
        <f t="shared" si="3"/>
        <v>818532.92</v>
      </c>
      <c r="Q241" s="20" t="s">
        <v>680</v>
      </c>
    </row>
    <row r="242" spans="1:17" s="4" customFormat="1" ht="13.5">
      <c r="A242" s="24" t="s">
        <v>540</v>
      </c>
      <c r="B242" s="18" t="s">
        <v>360</v>
      </c>
      <c r="C242" s="19">
        <v>1926</v>
      </c>
      <c r="D242" s="19" t="s">
        <v>136</v>
      </c>
      <c r="E242" s="19" t="s">
        <v>150</v>
      </c>
      <c r="F242" s="19">
        <v>2</v>
      </c>
      <c r="G242" s="19">
        <v>1</v>
      </c>
      <c r="H242" s="25">
        <v>773.85</v>
      </c>
      <c r="I242" s="25">
        <v>614.16</v>
      </c>
      <c r="J242" s="25">
        <v>574.16</v>
      </c>
      <c r="K242" s="27">
        <v>22</v>
      </c>
      <c r="L242" s="25">
        <f>'Таблицы 2, 3'!C233</f>
        <v>520473.22</v>
      </c>
      <c r="M242" s="25" t="s">
        <v>136</v>
      </c>
      <c r="N242" s="25" t="s">
        <v>136</v>
      </c>
      <c r="O242" s="25" t="s">
        <v>136</v>
      </c>
      <c r="P242" s="25">
        <f t="shared" si="3"/>
        <v>520473.22</v>
      </c>
      <c r="Q242" s="20" t="s">
        <v>660</v>
      </c>
    </row>
    <row r="243" spans="1:17" s="4" customFormat="1" ht="13.5">
      <c r="A243" s="24" t="s">
        <v>541</v>
      </c>
      <c r="B243" s="18" t="s">
        <v>361</v>
      </c>
      <c r="C243" s="19">
        <v>1902</v>
      </c>
      <c r="D243" s="19" t="s">
        <v>136</v>
      </c>
      <c r="E243" s="19" t="s">
        <v>150</v>
      </c>
      <c r="F243" s="19">
        <v>2</v>
      </c>
      <c r="G243" s="19">
        <v>1</v>
      </c>
      <c r="H243" s="25">
        <v>476.42</v>
      </c>
      <c r="I243" s="25">
        <v>428</v>
      </c>
      <c r="J243" s="25">
        <v>330.93</v>
      </c>
      <c r="K243" s="27">
        <v>24</v>
      </c>
      <c r="L243" s="25">
        <f>'Таблицы 2, 3'!C234</f>
        <v>799675.34</v>
      </c>
      <c r="M243" s="25" t="s">
        <v>136</v>
      </c>
      <c r="N243" s="25" t="s">
        <v>136</v>
      </c>
      <c r="O243" s="25" t="s">
        <v>136</v>
      </c>
      <c r="P243" s="25">
        <f t="shared" si="3"/>
        <v>799675.34</v>
      </c>
      <c r="Q243" s="20" t="s">
        <v>680</v>
      </c>
    </row>
    <row r="244" spans="1:17" s="4" customFormat="1" ht="13.5">
      <c r="A244" s="24" t="s">
        <v>542</v>
      </c>
      <c r="B244" s="18" t="s">
        <v>362</v>
      </c>
      <c r="C244" s="19">
        <v>1917</v>
      </c>
      <c r="D244" s="19" t="s">
        <v>136</v>
      </c>
      <c r="E244" s="19" t="s">
        <v>150</v>
      </c>
      <c r="F244" s="19">
        <v>2</v>
      </c>
      <c r="G244" s="19">
        <v>1</v>
      </c>
      <c r="H244" s="25">
        <v>978.89</v>
      </c>
      <c r="I244" s="25">
        <v>823.28</v>
      </c>
      <c r="J244" s="25">
        <v>712.48</v>
      </c>
      <c r="K244" s="27">
        <v>57</v>
      </c>
      <c r="L244" s="25">
        <f>'Таблицы 2, 3'!C235</f>
        <v>1396701.1</v>
      </c>
      <c r="M244" s="25" t="s">
        <v>136</v>
      </c>
      <c r="N244" s="25" t="s">
        <v>136</v>
      </c>
      <c r="O244" s="25" t="s">
        <v>136</v>
      </c>
      <c r="P244" s="25">
        <f t="shared" si="3"/>
        <v>1396701.1</v>
      </c>
      <c r="Q244" s="20" t="s">
        <v>680</v>
      </c>
    </row>
    <row r="245" spans="1:17" s="4" customFormat="1" ht="13.5">
      <c r="A245" s="24" t="s">
        <v>543</v>
      </c>
      <c r="B245" s="18" t="s">
        <v>363</v>
      </c>
      <c r="C245" s="19">
        <v>1912</v>
      </c>
      <c r="D245" s="19" t="s">
        <v>136</v>
      </c>
      <c r="E245" s="19" t="s">
        <v>150</v>
      </c>
      <c r="F245" s="19">
        <v>2</v>
      </c>
      <c r="G245" s="19">
        <v>1</v>
      </c>
      <c r="H245" s="25">
        <v>550.13</v>
      </c>
      <c r="I245" s="25">
        <v>441.71</v>
      </c>
      <c r="J245" s="25">
        <v>298.71999999999997</v>
      </c>
      <c r="K245" s="27">
        <v>25</v>
      </c>
      <c r="L245" s="25">
        <f>'Таблицы 2, 3'!C236</f>
        <v>422945</v>
      </c>
      <c r="M245" s="25" t="s">
        <v>136</v>
      </c>
      <c r="N245" s="25" t="s">
        <v>136</v>
      </c>
      <c r="O245" s="25" t="s">
        <v>136</v>
      </c>
      <c r="P245" s="25">
        <f t="shared" si="3"/>
        <v>422945</v>
      </c>
      <c r="Q245" s="20" t="s">
        <v>692</v>
      </c>
    </row>
    <row r="246" spans="1:17" s="4" customFormat="1" ht="13.5">
      <c r="A246" s="24" t="s">
        <v>544</v>
      </c>
      <c r="B246" s="18" t="s">
        <v>364</v>
      </c>
      <c r="C246" s="19">
        <v>1917</v>
      </c>
      <c r="D246" s="19" t="s">
        <v>136</v>
      </c>
      <c r="E246" s="19" t="s">
        <v>150</v>
      </c>
      <c r="F246" s="19">
        <v>2</v>
      </c>
      <c r="G246" s="19">
        <v>1</v>
      </c>
      <c r="H246" s="25">
        <v>271.78</v>
      </c>
      <c r="I246" s="25">
        <v>180.89</v>
      </c>
      <c r="J246" s="25">
        <v>73.88999999999999</v>
      </c>
      <c r="K246" s="27">
        <v>14</v>
      </c>
      <c r="L246" s="25">
        <f>'Таблицы 2, 3'!C237</f>
        <v>152878</v>
      </c>
      <c r="M246" s="25" t="s">
        <v>136</v>
      </c>
      <c r="N246" s="25" t="s">
        <v>136</v>
      </c>
      <c r="O246" s="25" t="s">
        <v>136</v>
      </c>
      <c r="P246" s="25">
        <f t="shared" si="3"/>
        <v>152878</v>
      </c>
      <c r="Q246" s="20" t="s">
        <v>680</v>
      </c>
    </row>
    <row r="247" spans="1:17" s="4" customFormat="1" ht="13.5">
      <c r="A247" s="24" t="s">
        <v>545</v>
      </c>
      <c r="B247" s="18" t="s">
        <v>652</v>
      </c>
      <c r="C247" s="19">
        <v>1917</v>
      </c>
      <c r="D247" s="19" t="s">
        <v>136</v>
      </c>
      <c r="E247" s="19" t="s">
        <v>150</v>
      </c>
      <c r="F247" s="19">
        <v>2</v>
      </c>
      <c r="G247" s="19">
        <v>1</v>
      </c>
      <c r="H247" s="25">
        <v>122.5</v>
      </c>
      <c r="I247" s="25">
        <v>104.3</v>
      </c>
      <c r="J247" s="25">
        <v>33.3</v>
      </c>
      <c r="K247" s="27">
        <v>19</v>
      </c>
      <c r="L247" s="25">
        <f>'Таблицы 2, 3'!C238</f>
        <v>54000</v>
      </c>
      <c r="M247" s="25" t="s">
        <v>136</v>
      </c>
      <c r="N247" s="25" t="s">
        <v>136</v>
      </c>
      <c r="O247" s="25" t="s">
        <v>136</v>
      </c>
      <c r="P247" s="25">
        <f t="shared" si="3"/>
        <v>54000</v>
      </c>
      <c r="Q247" s="20" t="s">
        <v>660</v>
      </c>
    </row>
    <row r="248" spans="1:17" s="4" customFormat="1" ht="13.5">
      <c r="A248" s="24" t="s">
        <v>546</v>
      </c>
      <c r="B248" s="18" t="s">
        <v>365</v>
      </c>
      <c r="C248" s="19">
        <v>1917</v>
      </c>
      <c r="D248" s="19" t="s">
        <v>136</v>
      </c>
      <c r="E248" s="19" t="s">
        <v>150</v>
      </c>
      <c r="F248" s="19">
        <v>2</v>
      </c>
      <c r="G248" s="19">
        <v>1</v>
      </c>
      <c r="H248" s="25">
        <v>158.3</v>
      </c>
      <c r="I248" s="25">
        <v>138.4</v>
      </c>
      <c r="J248" s="25">
        <v>50.5</v>
      </c>
      <c r="K248" s="27">
        <v>15</v>
      </c>
      <c r="L248" s="25">
        <f>'Таблицы 2, 3'!C239</f>
        <v>770532.92</v>
      </c>
      <c r="M248" s="25" t="s">
        <v>136</v>
      </c>
      <c r="N248" s="25" t="s">
        <v>136</v>
      </c>
      <c r="O248" s="25" t="s">
        <v>136</v>
      </c>
      <c r="P248" s="25">
        <f t="shared" si="3"/>
        <v>770532.92</v>
      </c>
      <c r="Q248" s="20" t="s">
        <v>692</v>
      </c>
    </row>
    <row r="249" spans="1:17" s="4" customFormat="1" ht="13.5">
      <c r="A249" s="24" t="s">
        <v>547</v>
      </c>
      <c r="B249" s="18" t="s">
        <v>366</v>
      </c>
      <c r="C249" s="19">
        <v>1917</v>
      </c>
      <c r="D249" s="19" t="s">
        <v>136</v>
      </c>
      <c r="E249" s="19" t="s">
        <v>150</v>
      </c>
      <c r="F249" s="19">
        <v>2</v>
      </c>
      <c r="G249" s="19">
        <v>3</v>
      </c>
      <c r="H249" s="25">
        <v>441.9</v>
      </c>
      <c r="I249" s="25">
        <v>345.8</v>
      </c>
      <c r="J249" s="25">
        <v>179.8</v>
      </c>
      <c r="K249" s="27">
        <v>33</v>
      </c>
      <c r="L249" s="25">
        <f>'Таблицы 2, 3'!C240</f>
        <v>639812.52</v>
      </c>
      <c r="M249" s="25" t="s">
        <v>136</v>
      </c>
      <c r="N249" s="25" t="s">
        <v>136</v>
      </c>
      <c r="O249" s="25" t="s">
        <v>136</v>
      </c>
      <c r="P249" s="25">
        <f t="shared" si="3"/>
        <v>639812.52</v>
      </c>
      <c r="Q249" s="20" t="s">
        <v>680</v>
      </c>
    </row>
    <row r="250" spans="1:17" s="4" customFormat="1" ht="13.5">
      <c r="A250" s="24" t="s">
        <v>548</v>
      </c>
      <c r="B250" s="18" t="s">
        <v>367</v>
      </c>
      <c r="C250" s="19">
        <v>1917</v>
      </c>
      <c r="D250" s="19" t="s">
        <v>136</v>
      </c>
      <c r="E250" s="19" t="s">
        <v>150</v>
      </c>
      <c r="F250" s="19">
        <v>2</v>
      </c>
      <c r="G250" s="19">
        <v>3</v>
      </c>
      <c r="H250" s="25">
        <v>547.75</v>
      </c>
      <c r="I250" s="25">
        <v>420.85</v>
      </c>
      <c r="J250" s="25">
        <v>254.95000000000002</v>
      </c>
      <c r="K250" s="27">
        <v>26</v>
      </c>
      <c r="L250" s="25">
        <f>'Таблицы 2, 3'!C241</f>
        <v>890500</v>
      </c>
      <c r="M250" s="25" t="s">
        <v>136</v>
      </c>
      <c r="N250" s="25" t="s">
        <v>136</v>
      </c>
      <c r="O250" s="25" t="s">
        <v>136</v>
      </c>
      <c r="P250" s="25">
        <f t="shared" si="3"/>
        <v>890500</v>
      </c>
      <c r="Q250" s="20" t="s">
        <v>680</v>
      </c>
    </row>
    <row r="251" spans="1:17" s="4" customFormat="1" ht="13.5">
      <c r="A251" s="24" t="s">
        <v>549</v>
      </c>
      <c r="B251" s="18" t="s">
        <v>368</v>
      </c>
      <c r="C251" s="19">
        <v>1917</v>
      </c>
      <c r="D251" s="19" t="s">
        <v>136</v>
      </c>
      <c r="E251" s="19" t="s">
        <v>150</v>
      </c>
      <c r="F251" s="19">
        <v>2</v>
      </c>
      <c r="G251" s="19">
        <v>3</v>
      </c>
      <c r="H251" s="25">
        <v>502.48</v>
      </c>
      <c r="I251" s="25">
        <v>160.7</v>
      </c>
      <c r="J251" s="25">
        <v>160.7</v>
      </c>
      <c r="K251" s="27">
        <v>8</v>
      </c>
      <c r="L251" s="25">
        <f>'Таблицы 2, 3'!C242</f>
        <v>255500.68</v>
      </c>
      <c r="M251" s="25" t="s">
        <v>136</v>
      </c>
      <c r="N251" s="25" t="s">
        <v>136</v>
      </c>
      <c r="O251" s="25" t="s">
        <v>136</v>
      </c>
      <c r="P251" s="25">
        <f t="shared" si="3"/>
        <v>255500.68</v>
      </c>
      <c r="Q251" s="20" t="s">
        <v>692</v>
      </c>
    </row>
    <row r="252" spans="1:17" s="4" customFormat="1" ht="13.5">
      <c r="A252" s="24" t="s">
        <v>550</v>
      </c>
      <c r="B252" s="18" t="s">
        <v>369</v>
      </c>
      <c r="C252" s="19">
        <v>1853</v>
      </c>
      <c r="D252" s="19" t="s">
        <v>136</v>
      </c>
      <c r="E252" s="19" t="s">
        <v>150</v>
      </c>
      <c r="F252" s="19">
        <v>2</v>
      </c>
      <c r="G252" s="19">
        <v>2</v>
      </c>
      <c r="H252" s="25">
        <v>374</v>
      </c>
      <c r="I252" s="25">
        <v>195.54</v>
      </c>
      <c r="J252" s="25">
        <v>57.639999999999986</v>
      </c>
      <c r="K252" s="27">
        <v>14</v>
      </c>
      <c r="L252" s="25">
        <f>'Таблицы 2, 3'!C243</f>
        <v>229150.73</v>
      </c>
      <c r="M252" s="25" t="s">
        <v>136</v>
      </c>
      <c r="N252" s="25" t="s">
        <v>136</v>
      </c>
      <c r="O252" s="25" t="s">
        <v>136</v>
      </c>
      <c r="P252" s="25">
        <f t="shared" si="3"/>
        <v>229150.73</v>
      </c>
      <c r="Q252" s="20" t="s">
        <v>680</v>
      </c>
    </row>
    <row r="253" spans="1:17" s="4" customFormat="1" ht="13.5">
      <c r="A253" s="24" t="s">
        <v>551</v>
      </c>
      <c r="B253" s="18" t="s">
        <v>370</v>
      </c>
      <c r="C253" s="19">
        <v>1958</v>
      </c>
      <c r="D253" s="19" t="s">
        <v>136</v>
      </c>
      <c r="E253" s="19" t="s">
        <v>138</v>
      </c>
      <c r="F253" s="19">
        <v>1</v>
      </c>
      <c r="G253" s="19">
        <v>1</v>
      </c>
      <c r="H253" s="25">
        <v>202.4</v>
      </c>
      <c r="I253" s="25">
        <v>193.3</v>
      </c>
      <c r="J253" s="25">
        <v>193.3</v>
      </c>
      <c r="K253" s="27">
        <v>20</v>
      </c>
      <c r="L253" s="25">
        <f>'Таблицы 2, 3'!C244</f>
        <v>78000</v>
      </c>
      <c r="M253" s="25" t="s">
        <v>136</v>
      </c>
      <c r="N253" s="25" t="s">
        <v>136</v>
      </c>
      <c r="O253" s="25" t="s">
        <v>136</v>
      </c>
      <c r="P253" s="25">
        <f t="shared" si="3"/>
        <v>78000</v>
      </c>
      <c r="Q253" s="20" t="s">
        <v>680</v>
      </c>
    </row>
    <row r="254" spans="1:17" s="4" customFormat="1" ht="13.5">
      <c r="A254" s="24" t="s">
        <v>552</v>
      </c>
      <c r="B254" s="18" t="s">
        <v>371</v>
      </c>
      <c r="C254" s="19">
        <v>1959</v>
      </c>
      <c r="D254" s="19" t="s">
        <v>136</v>
      </c>
      <c r="E254" s="19" t="s">
        <v>139</v>
      </c>
      <c r="F254" s="19">
        <v>1</v>
      </c>
      <c r="G254" s="19">
        <v>1</v>
      </c>
      <c r="H254" s="25">
        <v>255</v>
      </c>
      <c r="I254" s="25">
        <v>162</v>
      </c>
      <c r="J254" s="25">
        <v>58</v>
      </c>
      <c r="K254" s="27">
        <v>10</v>
      </c>
      <c r="L254" s="25">
        <f>'Таблицы 2, 3'!C245</f>
        <v>405136.48</v>
      </c>
      <c r="M254" s="25" t="s">
        <v>136</v>
      </c>
      <c r="N254" s="25" t="s">
        <v>136</v>
      </c>
      <c r="O254" s="25" t="s">
        <v>136</v>
      </c>
      <c r="P254" s="25">
        <f t="shared" si="3"/>
        <v>405136.48</v>
      </c>
      <c r="Q254" s="20" t="s">
        <v>152</v>
      </c>
    </row>
    <row r="255" spans="1:17" s="4" customFormat="1" ht="13.5">
      <c r="A255" s="24" t="s">
        <v>553</v>
      </c>
      <c r="B255" s="18" t="s">
        <v>372</v>
      </c>
      <c r="C255" s="19">
        <v>1957</v>
      </c>
      <c r="D255" s="19" t="s">
        <v>136</v>
      </c>
      <c r="E255" s="19" t="s">
        <v>151</v>
      </c>
      <c r="F255" s="19">
        <v>1</v>
      </c>
      <c r="G255" s="19">
        <v>2</v>
      </c>
      <c r="H255" s="25">
        <v>184.3</v>
      </c>
      <c r="I255" s="25">
        <v>184.3</v>
      </c>
      <c r="J255" s="25">
        <v>115.30000000000001</v>
      </c>
      <c r="K255" s="27">
        <v>16</v>
      </c>
      <c r="L255" s="25">
        <f>'Таблицы 2, 3'!C246</f>
        <v>84264.98</v>
      </c>
      <c r="M255" s="25" t="s">
        <v>136</v>
      </c>
      <c r="N255" s="25" t="s">
        <v>136</v>
      </c>
      <c r="O255" s="25" t="s">
        <v>136</v>
      </c>
      <c r="P255" s="25">
        <f t="shared" si="3"/>
        <v>84264.98</v>
      </c>
      <c r="Q255" s="20" t="s">
        <v>660</v>
      </c>
    </row>
    <row r="256" spans="1:17" s="4" customFormat="1" ht="13.5">
      <c r="A256" s="24" t="s">
        <v>554</v>
      </c>
      <c r="B256" s="18" t="s">
        <v>373</v>
      </c>
      <c r="C256" s="19">
        <v>1917</v>
      </c>
      <c r="D256" s="19" t="s">
        <v>136</v>
      </c>
      <c r="E256" s="19" t="s">
        <v>138</v>
      </c>
      <c r="F256" s="19">
        <v>2</v>
      </c>
      <c r="G256" s="19">
        <v>1</v>
      </c>
      <c r="H256" s="25">
        <v>452.24</v>
      </c>
      <c r="I256" s="25">
        <v>403.24</v>
      </c>
      <c r="J256" s="25">
        <v>316.24</v>
      </c>
      <c r="K256" s="27">
        <v>36</v>
      </c>
      <c r="L256" s="25">
        <f>'Таблицы 2, 3'!C247</f>
        <v>790645.4</v>
      </c>
      <c r="M256" s="25" t="s">
        <v>136</v>
      </c>
      <c r="N256" s="25" t="s">
        <v>136</v>
      </c>
      <c r="O256" s="25" t="s">
        <v>136</v>
      </c>
      <c r="P256" s="25">
        <f t="shared" si="3"/>
        <v>790645.4</v>
      </c>
      <c r="Q256" s="20" t="s">
        <v>680</v>
      </c>
    </row>
    <row r="257" spans="1:17" s="4" customFormat="1" ht="13.5">
      <c r="A257" s="24" t="s">
        <v>555</v>
      </c>
      <c r="B257" s="18" t="s">
        <v>696</v>
      </c>
      <c r="C257" s="19">
        <v>1917</v>
      </c>
      <c r="D257" s="19" t="s">
        <v>136</v>
      </c>
      <c r="E257" s="19" t="s">
        <v>150</v>
      </c>
      <c r="F257" s="19">
        <v>1</v>
      </c>
      <c r="G257" s="19">
        <v>1</v>
      </c>
      <c r="H257" s="25">
        <v>97.4</v>
      </c>
      <c r="I257" s="25">
        <v>74.5</v>
      </c>
      <c r="J257" s="25">
        <v>36.5</v>
      </c>
      <c r="K257" s="27">
        <v>12</v>
      </c>
      <c r="L257" s="25">
        <f>'Таблицы 2, 3'!C248</f>
        <v>186704.32</v>
      </c>
      <c r="M257" s="25"/>
      <c r="N257" s="25"/>
      <c r="O257" s="25"/>
      <c r="P257" s="25">
        <f aca="true" t="shared" si="4" ref="P257:P319">L257</f>
        <v>186704.32</v>
      </c>
      <c r="Q257" s="20" t="s">
        <v>680</v>
      </c>
    </row>
    <row r="258" spans="1:17" s="4" customFormat="1" ht="13.5">
      <c r="A258" s="24" t="s">
        <v>556</v>
      </c>
      <c r="B258" s="18" t="s">
        <v>374</v>
      </c>
      <c r="C258" s="19">
        <v>1917</v>
      </c>
      <c r="D258" s="19" t="s">
        <v>136</v>
      </c>
      <c r="E258" s="19" t="s">
        <v>139</v>
      </c>
      <c r="F258" s="19">
        <v>1</v>
      </c>
      <c r="G258" s="19">
        <v>1</v>
      </c>
      <c r="H258" s="25">
        <v>154.4</v>
      </c>
      <c r="I258" s="25">
        <v>98.9</v>
      </c>
      <c r="J258" s="25">
        <v>98.9</v>
      </c>
      <c r="K258" s="27">
        <v>10</v>
      </c>
      <c r="L258" s="25">
        <f>'Таблицы 2, 3'!C249</f>
        <v>422497.82</v>
      </c>
      <c r="M258" s="25" t="s">
        <v>136</v>
      </c>
      <c r="N258" s="25" t="s">
        <v>136</v>
      </c>
      <c r="O258" s="25" t="s">
        <v>136</v>
      </c>
      <c r="P258" s="25">
        <f t="shared" si="4"/>
        <v>422497.82</v>
      </c>
      <c r="Q258" s="20" t="s">
        <v>660</v>
      </c>
    </row>
    <row r="259" spans="1:17" s="4" customFormat="1" ht="13.5">
      <c r="A259" s="24" t="s">
        <v>557</v>
      </c>
      <c r="B259" s="17" t="s">
        <v>375</v>
      </c>
      <c r="C259" s="19">
        <v>1974</v>
      </c>
      <c r="D259" s="19" t="s">
        <v>136</v>
      </c>
      <c r="E259" s="19" t="s">
        <v>138</v>
      </c>
      <c r="F259" s="19">
        <v>5</v>
      </c>
      <c r="G259" s="19">
        <v>1</v>
      </c>
      <c r="H259" s="25">
        <v>4386.8</v>
      </c>
      <c r="I259" s="25">
        <v>3920.1600000000003</v>
      </c>
      <c r="J259" s="25">
        <v>2617.12</v>
      </c>
      <c r="K259" s="27">
        <v>265</v>
      </c>
      <c r="L259" s="25">
        <f>'Таблицы 2, 3'!C250</f>
        <v>733279</v>
      </c>
      <c r="M259" s="25" t="s">
        <v>136</v>
      </c>
      <c r="N259" s="25" t="s">
        <v>136</v>
      </c>
      <c r="O259" s="25" t="s">
        <v>136</v>
      </c>
      <c r="P259" s="25">
        <f t="shared" si="4"/>
        <v>733279</v>
      </c>
      <c r="Q259" s="20" t="s">
        <v>680</v>
      </c>
    </row>
    <row r="260" spans="1:17" s="4" customFormat="1" ht="13.5">
      <c r="A260" s="24" t="s">
        <v>558</v>
      </c>
      <c r="B260" s="17" t="s">
        <v>376</v>
      </c>
      <c r="C260" s="19">
        <v>1917</v>
      </c>
      <c r="D260" s="19" t="s">
        <v>136</v>
      </c>
      <c r="E260" s="19" t="s">
        <v>139</v>
      </c>
      <c r="F260" s="19">
        <v>2</v>
      </c>
      <c r="G260" s="19">
        <v>1</v>
      </c>
      <c r="H260" s="25">
        <v>156.1</v>
      </c>
      <c r="I260" s="25">
        <v>156.1</v>
      </c>
      <c r="J260" s="25">
        <v>86.1</v>
      </c>
      <c r="K260" s="27">
        <v>9</v>
      </c>
      <c r="L260" s="25">
        <f>'Таблицы 2, 3'!C251</f>
        <v>266642.83</v>
      </c>
      <c r="M260" s="25" t="s">
        <v>136</v>
      </c>
      <c r="N260" s="25" t="s">
        <v>136</v>
      </c>
      <c r="O260" s="25" t="s">
        <v>136</v>
      </c>
      <c r="P260" s="25">
        <f t="shared" si="4"/>
        <v>266642.83</v>
      </c>
      <c r="Q260" s="20" t="s">
        <v>660</v>
      </c>
    </row>
    <row r="261" spans="1:17" s="4" customFormat="1" ht="13.5">
      <c r="A261" s="24" t="s">
        <v>559</v>
      </c>
      <c r="B261" s="17" t="s">
        <v>377</v>
      </c>
      <c r="C261" s="19">
        <v>1954</v>
      </c>
      <c r="D261" s="19" t="s">
        <v>136</v>
      </c>
      <c r="E261" s="19" t="s">
        <v>138</v>
      </c>
      <c r="F261" s="19">
        <v>5</v>
      </c>
      <c r="G261" s="19">
        <v>1</v>
      </c>
      <c r="H261" s="25">
        <v>3442</v>
      </c>
      <c r="I261" s="25">
        <v>2740</v>
      </c>
      <c r="J261" s="25">
        <v>1866.8</v>
      </c>
      <c r="K261" s="27">
        <v>297</v>
      </c>
      <c r="L261" s="25">
        <f>'Таблицы 2, 3'!C252</f>
        <v>1531598.57</v>
      </c>
      <c r="M261" s="25" t="s">
        <v>136</v>
      </c>
      <c r="N261" s="25" t="s">
        <v>136</v>
      </c>
      <c r="O261" s="25" t="s">
        <v>136</v>
      </c>
      <c r="P261" s="25">
        <f t="shared" si="4"/>
        <v>1531598.57</v>
      </c>
      <c r="Q261" s="20" t="s">
        <v>660</v>
      </c>
    </row>
    <row r="262" spans="1:17" s="4" customFormat="1" ht="13.5">
      <c r="A262" s="24" t="s">
        <v>560</v>
      </c>
      <c r="B262" s="18" t="s">
        <v>378</v>
      </c>
      <c r="C262" s="19">
        <v>1946</v>
      </c>
      <c r="D262" s="19" t="s">
        <v>136</v>
      </c>
      <c r="E262" s="19" t="s">
        <v>139</v>
      </c>
      <c r="F262" s="19">
        <v>1</v>
      </c>
      <c r="G262" s="19">
        <v>4</v>
      </c>
      <c r="H262" s="25">
        <v>314</v>
      </c>
      <c r="I262" s="25">
        <v>157</v>
      </c>
      <c r="J262" s="25">
        <v>157</v>
      </c>
      <c r="K262" s="27">
        <v>13</v>
      </c>
      <c r="L262" s="25">
        <f>'Таблицы 2, 3'!C253</f>
        <v>327000</v>
      </c>
      <c r="M262" s="25" t="s">
        <v>136</v>
      </c>
      <c r="N262" s="25" t="s">
        <v>136</v>
      </c>
      <c r="O262" s="25" t="s">
        <v>136</v>
      </c>
      <c r="P262" s="25">
        <f t="shared" si="4"/>
        <v>327000</v>
      </c>
      <c r="Q262" s="20" t="s">
        <v>152</v>
      </c>
    </row>
    <row r="263" spans="1:17" s="4" customFormat="1" ht="13.5">
      <c r="A263" s="24" t="s">
        <v>561</v>
      </c>
      <c r="B263" s="18" t="s">
        <v>379</v>
      </c>
      <c r="C263" s="19">
        <v>1957</v>
      </c>
      <c r="D263" s="19" t="s">
        <v>136</v>
      </c>
      <c r="E263" s="19" t="s">
        <v>138</v>
      </c>
      <c r="F263" s="19">
        <v>2</v>
      </c>
      <c r="G263" s="19">
        <v>8</v>
      </c>
      <c r="H263" s="25">
        <v>661.8</v>
      </c>
      <c r="I263" s="25">
        <v>442.8</v>
      </c>
      <c r="J263" s="25">
        <v>314.8</v>
      </c>
      <c r="K263" s="27">
        <v>42</v>
      </c>
      <c r="L263" s="25">
        <f>'Таблицы 2, 3'!C254</f>
        <v>860812</v>
      </c>
      <c r="M263" s="25" t="s">
        <v>136</v>
      </c>
      <c r="N263" s="25" t="s">
        <v>136</v>
      </c>
      <c r="O263" s="25" t="s">
        <v>136</v>
      </c>
      <c r="P263" s="25">
        <f t="shared" si="4"/>
        <v>860812</v>
      </c>
      <c r="Q263" s="20" t="s">
        <v>680</v>
      </c>
    </row>
    <row r="264" spans="1:17" s="4" customFormat="1" ht="13.5">
      <c r="A264" s="24" t="s">
        <v>562</v>
      </c>
      <c r="B264" s="18" t="s">
        <v>380</v>
      </c>
      <c r="C264" s="19">
        <v>1958</v>
      </c>
      <c r="D264" s="19" t="s">
        <v>136</v>
      </c>
      <c r="E264" s="19" t="s">
        <v>138</v>
      </c>
      <c r="F264" s="19">
        <v>2</v>
      </c>
      <c r="G264" s="19">
        <v>8</v>
      </c>
      <c r="H264" s="25">
        <v>641.1</v>
      </c>
      <c r="I264" s="25">
        <v>441.8</v>
      </c>
      <c r="J264" s="25">
        <v>316.8</v>
      </c>
      <c r="K264" s="27">
        <v>38</v>
      </c>
      <c r="L264" s="25">
        <f>'Таблицы 2, 3'!C255</f>
        <v>811861</v>
      </c>
      <c r="M264" s="25" t="s">
        <v>136</v>
      </c>
      <c r="N264" s="25" t="s">
        <v>136</v>
      </c>
      <c r="O264" s="25" t="s">
        <v>136</v>
      </c>
      <c r="P264" s="25">
        <f t="shared" si="4"/>
        <v>811861</v>
      </c>
      <c r="Q264" s="20" t="s">
        <v>680</v>
      </c>
    </row>
    <row r="265" spans="1:17" s="4" customFormat="1" ht="13.5">
      <c r="A265" s="24" t="s">
        <v>563</v>
      </c>
      <c r="B265" s="18" t="s">
        <v>381</v>
      </c>
      <c r="C265" s="19">
        <v>1958</v>
      </c>
      <c r="D265" s="19" t="s">
        <v>136</v>
      </c>
      <c r="E265" s="19" t="s">
        <v>138</v>
      </c>
      <c r="F265" s="19">
        <v>2</v>
      </c>
      <c r="G265" s="19">
        <v>8</v>
      </c>
      <c r="H265" s="25">
        <v>665.2</v>
      </c>
      <c r="I265" s="25">
        <v>380.1</v>
      </c>
      <c r="J265" s="25">
        <v>380.1</v>
      </c>
      <c r="K265" s="27">
        <v>23</v>
      </c>
      <c r="L265" s="25">
        <f>'Таблицы 2, 3'!C256</f>
        <v>1125542</v>
      </c>
      <c r="M265" s="25" t="s">
        <v>136</v>
      </c>
      <c r="N265" s="25" t="s">
        <v>136</v>
      </c>
      <c r="O265" s="25" t="s">
        <v>136</v>
      </c>
      <c r="P265" s="25">
        <f t="shared" si="4"/>
        <v>1125542</v>
      </c>
      <c r="Q265" s="20" t="s">
        <v>680</v>
      </c>
    </row>
    <row r="266" spans="1:17" s="4" customFormat="1" ht="13.5">
      <c r="A266" s="24" t="s">
        <v>564</v>
      </c>
      <c r="B266" s="18" t="s">
        <v>382</v>
      </c>
      <c r="C266" s="19">
        <v>1958</v>
      </c>
      <c r="D266" s="19" t="s">
        <v>136</v>
      </c>
      <c r="E266" s="19" t="s">
        <v>138</v>
      </c>
      <c r="F266" s="19">
        <v>2</v>
      </c>
      <c r="G266" s="19">
        <v>8</v>
      </c>
      <c r="H266" s="25">
        <v>660.2</v>
      </c>
      <c r="I266" s="25">
        <v>447.5</v>
      </c>
      <c r="J266" s="25">
        <v>407.5</v>
      </c>
      <c r="K266" s="27">
        <v>36</v>
      </c>
      <c r="L266" s="25">
        <f>'Таблицы 2, 3'!C257</f>
        <v>1094932.28</v>
      </c>
      <c r="M266" s="25" t="s">
        <v>136</v>
      </c>
      <c r="N266" s="25" t="s">
        <v>136</v>
      </c>
      <c r="O266" s="25" t="s">
        <v>136</v>
      </c>
      <c r="P266" s="25">
        <f t="shared" si="4"/>
        <v>1094932.28</v>
      </c>
      <c r="Q266" s="20" t="s">
        <v>680</v>
      </c>
    </row>
    <row r="267" spans="1:17" s="4" customFormat="1" ht="13.5">
      <c r="A267" s="24" t="s">
        <v>565</v>
      </c>
      <c r="B267" s="18" t="s">
        <v>383</v>
      </c>
      <c r="C267" s="19">
        <v>1917</v>
      </c>
      <c r="D267" s="19" t="s">
        <v>136</v>
      </c>
      <c r="E267" s="19" t="s">
        <v>138</v>
      </c>
      <c r="F267" s="19">
        <v>3</v>
      </c>
      <c r="G267" s="19">
        <v>1</v>
      </c>
      <c r="H267" s="25">
        <v>647.37</v>
      </c>
      <c r="I267" s="25">
        <v>108.87</v>
      </c>
      <c r="J267" s="25">
        <v>66.87</v>
      </c>
      <c r="K267" s="27">
        <v>10</v>
      </c>
      <c r="L267" s="25">
        <f>'Таблицы 2, 3'!C258</f>
        <v>315302</v>
      </c>
      <c r="M267" s="25" t="s">
        <v>136</v>
      </c>
      <c r="N267" s="25" t="s">
        <v>136</v>
      </c>
      <c r="O267" s="25" t="s">
        <v>136</v>
      </c>
      <c r="P267" s="25">
        <f t="shared" si="4"/>
        <v>315302</v>
      </c>
      <c r="Q267" s="20" t="s">
        <v>692</v>
      </c>
    </row>
    <row r="268" spans="1:17" s="4" customFormat="1" ht="13.5">
      <c r="A268" s="24" t="s">
        <v>566</v>
      </c>
      <c r="B268" s="18" t="s">
        <v>384</v>
      </c>
      <c r="C268" s="19">
        <v>1917</v>
      </c>
      <c r="D268" s="19" t="s">
        <v>136</v>
      </c>
      <c r="E268" s="19" t="s">
        <v>138</v>
      </c>
      <c r="F268" s="19">
        <v>3</v>
      </c>
      <c r="G268" s="19">
        <v>1</v>
      </c>
      <c r="H268" s="25">
        <v>724.08</v>
      </c>
      <c r="I268" s="25">
        <v>724.08</v>
      </c>
      <c r="J268" s="25">
        <v>189.98</v>
      </c>
      <c r="K268" s="27">
        <v>18</v>
      </c>
      <c r="L268" s="25">
        <f>'Таблицы 2, 3'!C259</f>
        <v>448844</v>
      </c>
      <c r="M268" s="25" t="s">
        <v>136</v>
      </c>
      <c r="N268" s="25" t="s">
        <v>136</v>
      </c>
      <c r="O268" s="25" t="s">
        <v>136</v>
      </c>
      <c r="P268" s="25">
        <f t="shared" si="4"/>
        <v>448844</v>
      </c>
      <c r="Q268" s="20" t="s">
        <v>692</v>
      </c>
    </row>
    <row r="269" spans="1:17" s="4" customFormat="1" ht="13.5">
      <c r="A269" s="24" t="s">
        <v>567</v>
      </c>
      <c r="B269" s="18" t="s">
        <v>385</v>
      </c>
      <c r="C269" s="19">
        <v>1960</v>
      </c>
      <c r="D269" s="19" t="s">
        <v>136</v>
      </c>
      <c r="E269" s="19" t="s">
        <v>138</v>
      </c>
      <c r="F269" s="19">
        <v>3</v>
      </c>
      <c r="G269" s="19">
        <v>1</v>
      </c>
      <c r="H269" s="25">
        <v>732.2</v>
      </c>
      <c r="I269" s="25">
        <v>595.8</v>
      </c>
      <c r="J269" s="25">
        <v>558.8</v>
      </c>
      <c r="K269" s="27">
        <v>26</v>
      </c>
      <c r="L269" s="25">
        <f>'Таблицы 2, 3'!C260</f>
        <v>605277.46</v>
      </c>
      <c r="M269" s="25" t="s">
        <v>136</v>
      </c>
      <c r="N269" s="25" t="s">
        <v>136</v>
      </c>
      <c r="O269" s="25" t="s">
        <v>136</v>
      </c>
      <c r="P269" s="25">
        <f t="shared" si="4"/>
        <v>605277.46</v>
      </c>
      <c r="Q269" s="20" t="s">
        <v>660</v>
      </c>
    </row>
    <row r="270" spans="1:17" s="4" customFormat="1" ht="13.5">
      <c r="A270" s="24" t="s">
        <v>568</v>
      </c>
      <c r="B270" s="18" t="s">
        <v>386</v>
      </c>
      <c r="C270" s="19">
        <v>1917</v>
      </c>
      <c r="D270" s="19" t="s">
        <v>136</v>
      </c>
      <c r="E270" s="19" t="s">
        <v>150</v>
      </c>
      <c r="F270" s="19">
        <v>1</v>
      </c>
      <c r="G270" s="19">
        <v>1</v>
      </c>
      <c r="H270" s="25">
        <v>237.5</v>
      </c>
      <c r="I270" s="25">
        <v>176.62</v>
      </c>
      <c r="J270" s="25">
        <v>79.62</v>
      </c>
      <c r="K270" s="27">
        <v>20</v>
      </c>
      <c r="L270" s="25">
        <f>'Таблицы 2, 3'!C261</f>
        <v>146467.5</v>
      </c>
      <c r="M270" s="25" t="s">
        <v>136</v>
      </c>
      <c r="N270" s="25" t="s">
        <v>136</v>
      </c>
      <c r="O270" s="25" t="s">
        <v>136</v>
      </c>
      <c r="P270" s="25">
        <f t="shared" si="4"/>
        <v>146467.5</v>
      </c>
      <c r="Q270" s="20" t="s">
        <v>680</v>
      </c>
    </row>
    <row r="271" spans="1:17" s="4" customFormat="1" ht="13.5">
      <c r="A271" s="24" t="s">
        <v>569</v>
      </c>
      <c r="B271" s="18" t="s">
        <v>387</v>
      </c>
      <c r="C271" s="19">
        <v>1917</v>
      </c>
      <c r="D271" s="19" t="s">
        <v>136</v>
      </c>
      <c r="E271" s="19" t="s">
        <v>139</v>
      </c>
      <c r="F271" s="19">
        <v>1</v>
      </c>
      <c r="G271" s="19">
        <v>4</v>
      </c>
      <c r="H271" s="25">
        <v>332.2</v>
      </c>
      <c r="I271" s="25">
        <v>263.8</v>
      </c>
      <c r="J271" s="25">
        <v>148.4</v>
      </c>
      <c r="K271" s="27">
        <v>22</v>
      </c>
      <c r="L271" s="25">
        <f>'Таблицы 2, 3'!C262</f>
        <v>336347.2</v>
      </c>
      <c r="M271" s="25" t="s">
        <v>136</v>
      </c>
      <c r="N271" s="25" t="s">
        <v>136</v>
      </c>
      <c r="O271" s="25" t="s">
        <v>136</v>
      </c>
      <c r="P271" s="25">
        <f t="shared" si="4"/>
        <v>336347.2</v>
      </c>
      <c r="Q271" s="20" t="s">
        <v>152</v>
      </c>
    </row>
    <row r="272" spans="1:17" s="4" customFormat="1" ht="13.5">
      <c r="A272" s="24" t="s">
        <v>570</v>
      </c>
      <c r="B272" s="18" t="s">
        <v>653</v>
      </c>
      <c r="C272" s="19">
        <v>1917</v>
      </c>
      <c r="D272" s="19" t="s">
        <v>136</v>
      </c>
      <c r="E272" s="19" t="s">
        <v>139</v>
      </c>
      <c r="F272" s="19">
        <v>2</v>
      </c>
      <c r="G272" s="19">
        <v>1</v>
      </c>
      <c r="H272" s="25">
        <v>109</v>
      </c>
      <c r="I272" s="25">
        <v>109</v>
      </c>
      <c r="J272" s="25">
        <v>87</v>
      </c>
      <c r="K272" s="27">
        <v>9</v>
      </c>
      <c r="L272" s="25">
        <f>'Таблицы 2, 3'!C263</f>
        <v>454907.98</v>
      </c>
      <c r="M272" s="25" t="s">
        <v>136</v>
      </c>
      <c r="N272" s="25" t="s">
        <v>136</v>
      </c>
      <c r="O272" s="25" t="s">
        <v>136</v>
      </c>
      <c r="P272" s="25">
        <f t="shared" si="4"/>
        <v>454907.98</v>
      </c>
      <c r="Q272" s="20" t="s">
        <v>692</v>
      </c>
    </row>
    <row r="273" spans="1:17" s="4" customFormat="1" ht="13.5">
      <c r="A273" s="24" t="s">
        <v>571</v>
      </c>
      <c r="B273" s="18" t="s">
        <v>388</v>
      </c>
      <c r="C273" s="19">
        <v>1917</v>
      </c>
      <c r="D273" s="19" t="s">
        <v>136</v>
      </c>
      <c r="E273" s="19" t="s">
        <v>150</v>
      </c>
      <c r="F273" s="19">
        <v>2</v>
      </c>
      <c r="G273" s="19">
        <v>4</v>
      </c>
      <c r="H273" s="25">
        <v>651.5</v>
      </c>
      <c r="I273" s="25">
        <v>487.4</v>
      </c>
      <c r="J273" s="25">
        <v>344.4</v>
      </c>
      <c r="K273" s="27">
        <v>49</v>
      </c>
      <c r="L273" s="25">
        <f>'Таблицы 2, 3'!C264</f>
        <v>1060801.04</v>
      </c>
      <c r="M273" s="25" t="s">
        <v>136</v>
      </c>
      <c r="N273" s="25" t="s">
        <v>136</v>
      </c>
      <c r="O273" s="25" t="s">
        <v>136</v>
      </c>
      <c r="P273" s="25">
        <f t="shared" si="4"/>
        <v>1060801.04</v>
      </c>
      <c r="Q273" s="20" t="s">
        <v>692</v>
      </c>
    </row>
    <row r="274" spans="1:17" s="4" customFormat="1" ht="13.5">
      <c r="A274" s="24" t="s">
        <v>572</v>
      </c>
      <c r="B274" s="18" t="s">
        <v>389</v>
      </c>
      <c r="C274" s="19">
        <v>1917</v>
      </c>
      <c r="D274" s="19" t="s">
        <v>136</v>
      </c>
      <c r="E274" s="19" t="s">
        <v>150</v>
      </c>
      <c r="F274" s="19">
        <v>2</v>
      </c>
      <c r="G274" s="19">
        <v>2</v>
      </c>
      <c r="H274" s="25">
        <v>215.6</v>
      </c>
      <c r="I274" s="25">
        <v>211.6</v>
      </c>
      <c r="J274" s="25">
        <v>133.6</v>
      </c>
      <c r="K274" s="27">
        <v>17</v>
      </c>
      <c r="L274" s="25">
        <f>'Таблицы 2, 3'!C265</f>
        <v>415321.06</v>
      </c>
      <c r="M274" s="25" t="s">
        <v>136</v>
      </c>
      <c r="N274" s="25" t="s">
        <v>136</v>
      </c>
      <c r="O274" s="25" t="s">
        <v>136</v>
      </c>
      <c r="P274" s="25">
        <f t="shared" si="4"/>
        <v>415321.06</v>
      </c>
      <c r="Q274" s="20" t="s">
        <v>680</v>
      </c>
    </row>
    <row r="275" spans="1:17" s="4" customFormat="1" ht="13.5">
      <c r="A275" s="24" t="s">
        <v>573</v>
      </c>
      <c r="B275" s="18" t="s">
        <v>390</v>
      </c>
      <c r="C275" s="19">
        <v>1968</v>
      </c>
      <c r="D275" s="19" t="s">
        <v>136</v>
      </c>
      <c r="E275" s="19" t="s">
        <v>138</v>
      </c>
      <c r="F275" s="19">
        <v>5</v>
      </c>
      <c r="G275" s="19">
        <v>2</v>
      </c>
      <c r="H275" s="25">
        <v>2755.9</v>
      </c>
      <c r="I275" s="25">
        <v>2590.1</v>
      </c>
      <c r="J275" s="25">
        <v>1388.6</v>
      </c>
      <c r="K275" s="27">
        <v>310</v>
      </c>
      <c r="L275" s="25">
        <f>'Таблицы 2, 3'!C266</f>
        <v>1283945.02</v>
      </c>
      <c r="M275" s="25" t="s">
        <v>136</v>
      </c>
      <c r="N275" s="25" t="s">
        <v>136</v>
      </c>
      <c r="O275" s="25" t="s">
        <v>136</v>
      </c>
      <c r="P275" s="25">
        <f t="shared" si="4"/>
        <v>1283945.02</v>
      </c>
      <c r="Q275" s="20" t="s">
        <v>680</v>
      </c>
    </row>
    <row r="276" spans="1:17" s="4" customFormat="1" ht="13.5">
      <c r="A276" s="24" t="s">
        <v>574</v>
      </c>
      <c r="B276" s="18" t="s">
        <v>391</v>
      </c>
      <c r="C276" s="19">
        <v>1953</v>
      </c>
      <c r="D276" s="19" t="s">
        <v>136</v>
      </c>
      <c r="E276" s="19" t="s">
        <v>138</v>
      </c>
      <c r="F276" s="19">
        <v>3</v>
      </c>
      <c r="G276" s="19">
        <v>3</v>
      </c>
      <c r="H276" s="25">
        <v>791.1</v>
      </c>
      <c r="I276" s="25">
        <v>568.3</v>
      </c>
      <c r="J276" s="25">
        <v>270.09999999999997</v>
      </c>
      <c r="K276" s="27">
        <v>45</v>
      </c>
      <c r="L276" s="25">
        <f>'Таблицы 2, 3'!C267</f>
        <v>1297294</v>
      </c>
      <c r="M276" s="25" t="s">
        <v>136</v>
      </c>
      <c r="N276" s="25" t="s">
        <v>136</v>
      </c>
      <c r="O276" s="25" t="s">
        <v>136</v>
      </c>
      <c r="P276" s="25">
        <f t="shared" si="4"/>
        <v>1297294</v>
      </c>
      <c r="Q276" s="20" t="s">
        <v>660</v>
      </c>
    </row>
    <row r="277" spans="1:17" s="4" customFormat="1" ht="13.5">
      <c r="A277" s="24" t="s">
        <v>575</v>
      </c>
      <c r="B277" s="18" t="s">
        <v>392</v>
      </c>
      <c r="C277" s="19">
        <v>1958</v>
      </c>
      <c r="D277" s="19" t="s">
        <v>136</v>
      </c>
      <c r="E277" s="19" t="s">
        <v>138</v>
      </c>
      <c r="F277" s="19">
        <v>2</v>
      </c>
      <c r="G277" s="19">
        <v>2</v>
      </c>
      <c r="H277" s="25">
        <v>518.9</v>
      </c>
      <c r="I277" s="25">
        <v>356.6</v>
      </c>
      <c r="J277" s="25">
        <v>69.60000000000002</v>
      </c>
      <c r="K277" s="27">
        <v>29</v>
      </c>
      <c r="L277" s="25">
        <f>'Таблицы 2, 3'!C268</f>
        <v>704497.78</v>
      </c>
      <c r="M277" s="25" t="s">
        <v>136</v>
      </c>
      <c r="N277" s="25" t="s">
        <v>136</v>
      </c>
      <c r="O277" s="25" t="s">
        <v>136</v>
      </c>
      <c r="P277" s="25">
        <f t="shared" si="4"/>
        <v>704497.78</v>
      </c>
      <c r="Q277" s="20" t="s">
        <v>680</v>
      </c>
    </row>
    <row r="278" spans="1:17" s="4" customFormat="1" ht="13.5">
      <c r="A278" s="24" t="s">
        <v>576</v>
      </c>
      <c r="B278" s="18" t="s">
        <v>393</v>
      </c>
      <c r="C278" s="19">
        <v>1957</v>
      </c>
      <c r="D278" s="19" t="s">
        <v>136</v>
      </c>
      <c r="E278" s="19" t="s">
        <v>138</v>
      </c>
      <c r="F278" s="19">
        <v>2</v>
      </c>
      <c r="G278" s="19">
        <v>2</v>
      </c>
      <c r="H278" s="25">
        <v>531.4</v>
      </c>
      <c r="I278" s="25">
        <v>355.8</v>
      </c>
      <c r="J278" s="25">
        <v>328.8</v>
      </c>
      <c r="K278" s="27">
        <v>30</v>
      </c>
      <c r="L278" s="25">
        <f>'Таблицы 2, 3'!C269</f>
        <v>741945.06</v>
      </c>
      <c r="M278" s="25" t="s">
        <v>136</v>
      </c>
      <c r="N278" s="25" t="s">
        <v>136</v>
      </c>
      <c r="O278" s="25" t="s">
        <v>136</v>
      </c>
      <c r="P278" s="25">
        <f t="shared" si="4"/>
        <v>741945.06</v>
      </c>
      <c r="Q278" s="20" t="s">
        <v>680</v>
      </c>
    </row>
    <row r="279" spans="1:17" s="4" customFormat="1" ht="13.5">
      <c r="A279" s="24" t="s">
        <v>676</v>
      </c>
      <c r="B279" s="18" t="s">
        <v>394</v>
      </c>
      <c r="C279" s="19">
        <v>1957</v>
      </c>
      <c r="D279" s="19" t="s">
        <v>136</v>
      </c>
      <c r="E279" s="19" t="s">
        <v>138</v>
      </c>
      <c r="F279" s="19">
        <v>2</v>
      </c>
      <c r="G279" s="19">
        <v>2</v>
      </c>
      <c r="H279" s="25">
        <v>527.6</v>
      </c>
      <c r="I279" s="25">
        <v>366</v>
      </c>
      <c r="J279" s="25">
        <v>26</v>
      </c>
      <c r="K279" s="27">
        <v>31</v>
      </c>
      <c r="L279" s="25">
        <f>'Таблицы 2, 3'!C270</f>
        <v>766896.83</v>
      </c>
      <c r="M279" s="25" t="s">
        <v>136</v>
      </c>
      <c r="N279" s="25" t="s">
        <v>136</v>
      </c>
      <c r="O279" s="25" t="s">
        <v>136</v>
      </c>
      <c r="P279" s="25">
        <f t="shared" si="4"/>
        <v>766896.83</v>
      </c>
      <c r="Q279" s="20" t="s">
        <v>680</v>
      </c>
    </row>
    <row r="280" spans="1:17" s="4" customFormat="1" ht="13.5">
      <c r="A280" s="24" t="s">
        <v>577</v>
      </c>
      <c r="B280" s="18" t="s">
        <v>395</v>
      </c>
      <c r="C280" s="19">
        <v>1958</v>
      </c>
      <c r="D280" s="19" t="s">
        <v>136</v>
      </c>
      <c r="E280" s="19" t="s">
        <v>138</v>
      </c>
      <c r="F280" s="19">
        <v>2</v>
      </c>
      <c r="G280" s="19">
        <v>10</v>
      </c>
      <c r="H280" s="25">
        <v>655.4</v>
      </c>
      <c r="I280" s="25">
        <v>433</v>
      </c>
      <c r="J280" s="25">
        <v>370</v>
      </c>
      <c r="K280" s="27">
        <v>34</v>
      </c>
      <c r="L280" s="25">
        <f>'Таблицы 2, 3'!C271</f>
        <v>1026247.18</v>
      </c>
      <c r="M280" s="25" t="s">
        <v>136</v>
      </c>
      <c r="N280" s="25" t="s">
        <v>136</v>
      </c>
      <c r="O280" s="25" t="s">
        <v>136</v>
      </c>
      <c r="P280" s="25">
        <f t="shared" si="4"/>
        <v>1026247.18</v>
      </c>
      <c r="Q280" s="20" t="s">
        <v>152</v>
      </c>
    </row>
    <row r="281" spans="1:17" s="4" customFormat="1" ht="13.5">
      <c r="A281" s="24" t="s">
        <v>578</v>
      </c>
      <c r="B281" s="18" t="s">
        <v>695</v>
      </c>
      <c r="C281" s="19">
        <v>1969</v>
      </c>
      <c r="D281" s="19" t="s">
        <v>136</v>
      </c>
      <c r="E281" s="19" t="s">
        <v>138</v>
      </c>
      <c r="F281" s="19">
        <v>5</v>
      </c>
      <c r="G281" s="19">
        <v>2</v>
      </c>
      <c r="H281" s="25">
        <v>3299.76</v>
      </c>
      <c r="I281" s="25">
        <v>2885.48</v>
      </c>
      <c r="J281" s="25">
        <v>1863.38</v>
      </c>
      <c r="K281" s="27">
        <v>224</v>
      </c>
      <c r="L281" s="25">
        <f>'Таблицы 2, 3'!C272</f>
        <v>1954573.24</v>
      </c>
      <c r="M281" s="25"/>
      <c r="N281" s="25"/>
      <c r="O281" s="25"/>
      <c r="P281" s="25">
        <f t="shared" si="4"/>
        <v>1954573.24</v>
      </c>
      <c r="Q281" s="20" t="s">
        <v>680</v>
      </c>
    </row>
    <row r="282" spans="1:17" s="4" customFormat="1" ht="13.5">
      <c r="A282" s="24" t="s">
        <v>579</v>
      </c>
      <c r="B282" s="18" t="s">
        <v>396</v>
      </c>
      <c r="C282" s="19">
        <v>1959</v>
      </c>
      <c r="D282" s="19" t="s">
        <v>136</v>
      </c>
      <c r="E282" s="19" t="s">
        <v>151</v>
      </c>
      <c r="F282" s="19">
        <v>2</v>
      </c>
      <c r="G282" s="19">
        <v>1</v>
      </c>
      <c r="H282" s="25">
        <v>265.4</v>
      </c>
      <c r="I282" s="25">
        <v>189.5</v>
      </c>
      <c r="J282" s="25">
        <v>153.5</v>
      </c>
      <c r="K282" s="27">
        <v>21</v>
      </c>
      <c r="L282" s="25">
        <f>'Таблицы 2, 3'!C273</f>
        <v>422825.65</v>
      </c>
      <c r="M282" s="25" t="s">
        <v>136</v>
      </c>
      <c r="N282" s="25" t="s">
        <v>136</v>
      </c>
      <c r="O282" s="25" t="s">
        <v>136</v>
      </c>
      <c r="P282" s="25">
        <f t="shared" si="4"/>
        <v>422825.65</v>
      </c>
      <c r="Q282" s="20" t="s">
        <v>692</v>
      </c>
    </row>
    <row r="283" spans="1:17" s="4" customFormat="1" ht="13.5">
      <c r="A283" s="24" t="s">
        <v>580</v>
      </c>
      <c r="B283" s="18" t="s">
        <v>397</v>
      </c>
      <c r="C283" s="19">
        <v>1960</v>
      </c>
      <c r="D283" s="19" t="s">
        <v>136</v>
      </c>
      <c r="E283" s="19" t="s">
        <v>138</v>
      </c>
      <c r="F283" s="19">
        <v>2</v>
      </c>
      <c r="G283" s="19">
        <v>1</v>
      </c>
      <c r="H283" s="25">
        <v>472.1</v>
      </c>
      <c r="I283" s="25">
        <v>265.1</v>
      </c>
      <c r="J283" s="25">
        <v>229.10000000000002</v>
      </c>
      <c r="K283" s="27">
        <v>24</v>
      </c>
      <c r="L283" s="25">
        <f>'Таблицы 2, 3'!C274</f>
        <v>426322</v>
      </c>
      <c r="M283" s="25" t="s">
        <v>136</v>
      </c>
      <c r="N283" s="25" t="s">
        <v>136</v>
      </c>
      <c r="O283" s="25" t="s">
        <v>136</v>
      </c>
      <c r="P283" s="25">
        <f t="shared" si="4"/>
        <v>426322</v>
      </c>
      <c r="Q283" s="20" t="s">
        <v>660</v>
      </c>
    </row>
    <row r="284" spans="1:17" s="4" customFormat="1" ht="13.5">
      <c r="A284" s="24" t="s">
        <v>581</v>
      </c>
      <c r="B284" s="18" t="s">
        <v>398</v>
      </c>
      <c r="C284" s="19">
        <v>2002</v>
      </c>
      <c r="D284" s="19" t="s">
        <v>136</v>
      </c>
      <c r="E284" s="19" t="s">
        <v>138</v>
      </c>
      <c r="F284" s="19">
        <v>10</v>
      </c>
      <c r="G284" s="19">
        <v>5</v>
      </c>
      <c r="H284" s="25">
        <v>15204.8</v>
      </c>
      <c r="I284" s="25">
        <v>13669.3</v>
      </c>
      <c r="J284" s="25">
        <v>13181.3</v>
      </c>
      <c r="K284" s="27">
        <v>405</v>
      </c>
      <c r="L284" s="25">
        <f>'Таблицы 2, 3'!C275</f>
        <v>424014.96</v>
      </c>
      <c r="M284" s="25" t="s">
        <v>136</v>
      </c>
      <c r="N284" s="25" t="s">
        <v>136</v>
      </c>
      <c r="O284" s="25" t="s">
        <v>136</v>
      </c>
      <c r="P284" s="25">
        <f t="shared" si="4"/>
        <v>424014.96</v>
      </c>
      <c r="Q284" s="20" t="s">
        <v>152</v>
      </c>
    </row>
    <row r="285" spans="1:17" s="4" customFormat="1" ht="13.5">
      <c r="A285" s="24" t="s">
        <v>582</v>
      </c>
      <c r="B285" s="18" t="s">
        <v>399</v>
      </c>
      <c r="C285" s="19">
        <v>1917</v>
      </c>
      <c r="D285" s="19" t="s">
        <v>136</v>
      </c>
      <c r="E285" s="19" t="s">
        <v>150</v>
      </c>
      <c r="F285" s="19">
        <v>1</v>
      </c>
      <c r="G285" s="19">
        <v>1</v>
      </c>
      <c r="H285" s="25">
        <v>178.45</v>
      </c>
      <c r="I285" s="25">
        <v>178.45</v>
      </c>
      <c r="J285" s="25">
        <v>53.44999999999999</v>
      </c>
      <c r="K285" s="27">
        <v>19</v>
      </c>
      <c r="L285" s="25">
        <f>'Таблицы 2, 3'!C276</f>
        <v>270942.16</v>
      </c>
      <c r="M285" s="25" t="s">
        <v>136</v>
      </c>
      <c r="N285" s="25" t="s">
        <v>136</v>
      </c>
      <c r="O285" s="25" t="s">
        <v>136</v>
      </c>
      <c r="P285" s="25">
        <f t="shared" si="4"/>
        <v>270942.16</v>
      </c>
      <c r="Q285" s="20" t="s">
        <v>680</v>
      </c>
    </row>
    <row r="286" spans="1:17" s="4" customFormat="1" ht="13.5">
      <c r="A286" s="24" t="s">
        <v>583</v>
      </c>
      <c r="B286" s="18" t="s">
        <v>400</v>
      </c>
      <c r="C286" s="19">
        <v>1917</v>
      </c>
      <c r="D286" s="19" t="s">
        <v>136</v>
      </c>
      <c r="E286" s="19" t="s">
        <v>150</v>
      </c>
      <c r="F286" s="19">
        <v>1</v>
      </c>
      <c r="G286" s="19">
        <v>1</v>
      </c>
      <c r="H286" s="25">
        <v>103.3</v>
      </c>
      <c r="I286" s="25">
        <v>102.8</v>
      </c>
      <c r="J286" s="25">
        <v>76.8</v>
      </c>
      <c r="K286" s="27">
        <v>10</v>
      </c>
      <c r="L286" s="25">
        <f>'Таблицы 2, 3'!C277</f>
        <v>185919.62</v>
      </c>
      <c r="M286" s="25" t="s">
        <v>136</v>
      </c>
      <c r="N286" s="25" t="s">
        <v>136</v>
      </c>
      <c r="O286" s="25" t="s">
        <v>136</v>
      </c>
      <c r="P286" s="25">
        <f t="shared" si="4"/>
        <v>185919.62</v>
      </c>
      <c r="Q286" s="20" t="s">
        <v>660</v>
      </c>
    </row>
    <row r="287" spans="1:17" s="4" customFormat="1" ht="13.5">
      <c r="A287" s="24" t="s">
        <v>584</v>
      </c>
      <c r="B287" s="18" t="s">
        <v>401</v>
      </c>
      <c r="C287" s="19">
        <v>1917</v>
      </c>
      <c r="D287" s="19" t="s">
        <v>136</v>
      </c>
      <c r="E287" s="19" t="s">
        <v>150</v>
      </c>
      <c r="F287" s="19">
        <v>2</v>
      </c>
      <c r="G287" s="19">
        <v>1</v>
      </c>
      <c r="H287" s="25">
        <v>189.36</v>
      </c>
      <c r="I287" s="25">
        <v>184.3</v>
      </c>
      <c r="J287" s="25">
        <v>184.3</v>
      </c>
      <c r="K287" s="27">
        <v>18</v>
      </c>
      <c r="L287" s="25">
        <f>'Таблицы 2, 3'!C278</f>
        <v>282453.06</v>
      </c>
      <c r="M287" s="25" t="s">
        <v>136</v>
      </c>
      <c r="N287" s="25" t="s">
        <v>136</v>
      </c>
      <c r="O287" s="25" t="s">
        <v>136</v>
      </c>
      <c r="P287" s="25">
        <f t="shared" si="4"/>
        <v>282453.06</v>
      </c>
      <c r="Q287" s="20" t="s">
        <v>660</v>
      </c>
    </row>
    <row r="288" spans="1:17" s="4" customFormat="1" ht="13.5">
      <c r="A288" s="24" t="s">
        <v>585</v>
      </c>
      <c r="B288" s="18" t="s">
        <v>402</v>
      </c>
      <c r="C288" s="19">
        <v>1953</v>
      </c>
      <c r="D288" s="19" t="s">
        <v>136</v>
      </c>
      <c r="E288" s="19" t="s">
        <v>139</v>
      </c>
      <c r="F288" s="19">
        <v>2</v>
      </c>
      <c r="G288" s="19">
        <v>2</v>
      </c>
      <c r="H288" s="25">
        <v>434.5</v>
      </c>
      <c r="I288" s="25">
        <v>298</v>
      </c>
      <c r="J288" s="25">
        <v>132</v>
      </c>
      <c r="K288" s="27">
        <v>22</v>
      </c>
      <c r="L288" s="25">
        <f>'Таблицы 2, 3'!C279</f>
        <v>652547.08</v>
      </c>
      <c r="M288" s="25" t="s">
        <v>136</v>
      </c>
      <c r="N288" s="25" t="s">
        <v>136</v>
      </c>
      <c r="O288" s="25" t="s">
        <v>136</v>
      </c>
      <c r="P288" s="25">
        <f t="shared" si="4"/>
        <v>652547.08</v>
      </c>
      <c r="Q288" s="20" t="s">
        <v>152</v>
      </c>
    </row>
    <row r="289" spans="1:17" s="4" customFormat="1" ht="13.5">
      <c r="A289" s="24" t="s">
        <v>586</v>
      </c>
      <c r="B289" s="18" t="s">
        <v>403</v>
      </c>
      <c r="C289" s="19">
        <v>1958</v>
      </c>
      <c r="D289" s="19" t="s">
        <v>136</v>
      </c>
      <c r="E289" s="19" t="s">
        <v>138</v>
      </c>
      <c r="F289" s="19">
        <v>1</v>
      </c>
      <c r="G289" s="19">
        <v>3</v>
      </c>
      <c r="H289" s="25">
        <v>359</v>
      </c>
      <c r="I289" s="25">
        <v>144</v>
      </c>
      <c r="J289" s="25">
        <v>144</v>
      </c>
      <c r="K289" s="27">
        <v>14</v>
      </c>
      <c r="L289" s="25">
        <f>'Таблицы 2, 3'!C280</f>
        <v>318615.34</v>
      </c>
      <c r="M289" s="25" t="s">
        <v>136</v>
      </c>
      <c r="N289" s="25" t="s">
        <v>136</v>
      </c>
      <c r="O289" s="25" t="s">
        <v>136</v>
      </c>
      <c r="P289" s="25">
        <f t="shared" si="4"/>
        <v>318615.34</v>
      </c>
      <c r="Q289" s="20" t="s">
        <v>660</v>
      </c>
    </row>
    <row r="290" spans="1:17" s="4" customFormat="1" ht="13.5">
      <c r="A290" s="24" t="s">
        <v>587</v>
      </c>
      <c r="B290" s="18" t="s">
        <v>404</v>
      </c>
      <c r="C290" s="19">
        <v>1917</v>
      </c>
      <c r="D290" s="19" t="s">
        <v>136</v>
      </c>
      <c r="E290" s="19" t="s">
        <v>139</v>
      </c>
      <c r="F290" s="19">
        <v>2</v>
      </c>
      <c r="G290" s="19">
        <v>1</v>
      </c>
      <c r="H290" s="25">
        <v>203</v>
      </c>
      <c r="I290" s="25">
        <v>203</v>
      </c>
      <c r="J290" s="25">
        <v>203</v>
      </c>
      <c r="K290" s="27">
        <v>10</v>
      </c>
      <c r="L290" s="25">
        <f>'Таблицы 2, 3'!C281</f>
        <v>534978.71</v>
      </c>
      <c r="M290" s="25" t="s">
        <v>136</v>
      </c>
      <c r="N290" s="25" t="s">
        <v>136</v>
      </c>
      <c r="O290" s="25" t="s">
        <v>136</v>
      </c>
      <c r="P290" s="25">
        <f t="shared" si="4"/>
        <v>534978.71</v>
      </c>
      <c r="Q290" s="20" t="s">
        <v>680</v>
      </c>
    </row>
    <row r="291" spans="1:17" s="4" customFormat="1" ht="13.5">
      <c r="A291" s="24" t="s">
        <v>588</v>
      </c>
      <c r="B291" s="18" t="s">
        <v>405</v>
      </c>
      <c r="C291" s="19">
        <v>1979</v>
      </c>
      <c r="D291" s="19" t="s">
        <v>136</v>
      </c>
      <c r="E291" s="19" t="s">
        <v>138</v>
      </c>
      <c r="F291" s="19">
        <v>2</v>
      </c>
      <c r="G291" s="19">
        <v>2</v>
      </c>
      <c r="H291" s="25">
        <v>756.2</v>
      </c>
      <c r="I291" s="25">
        <v>501.9</v>
      </c>
      <c r="J291" s="25">
        <v>476.9</v>
      </c>
      <c r="K291" s="27">
        <v>44</v>
      </c>
      <c r="L291" s="25">
        <f>'Таблицы 2, 3'!C282</f>
        <v>622629</v>
      </c>
      <c r="M291" s="25" t="s">
        <v>136</v>
      </c>
      <c r="N291" s="25" t="s">
        <v>136</v>
      </c>
      <c r="O291" s="25" t="s">
        <v>136</v>
      </c>
      <c r="P291" s="25">
        <f t="shared" si="4"/>
        <v>622629</v>
      </c>
      <c r="Q291" s="20" t="s">
        <v>680</v>
      </c>
    </row>
    <row r="292" spans="1:17" s="4" customFormat="1" ht="13.5">
      <c r="A292" s="24" t="s">
        <v>589</v>
      </c>
      <c r="B292" s="18" t="s">
        <v>406</v>
      </c>
      <c r="C292" s="19">
        <v>1979</v>
      </c>
      <c r="D292" s="19" t="s">
        <v>136</v>
      </c>
      <c r="E292" s="19" t="s">
        <v>137</v>
      </c>
      <c r="F292" s="19">
        <v>2</v>
      </c>
      <c r="G292" s="19">
        <v>2</v>
      </c>
      <c r="H292" s="25">
        <v>354</v>
      </c>
      <c r="I292" s="25">
        <v>314.8</v>
      </c>
      <c r="J292" s="25">
        <v>237</v>
      </c>
      <c r="K292" s="27">
        <v>22</v>
      </c>
      <c r="L292" s="25">
        <f>'Таблицы 2, 3'!C283</f>
        <v>284586.81</v>
      </c>
      <c r="M292" s="25" t="s">
        <v>136</v>
      </c>
      <c r="N292" s="25" t="s">
        <v>136</v>
      </c>
      <c r="O292" s="25" t="s">
        <v>136</v>
      </c>
      <c r="P292" s="25">
        <f t="shared" si="4"/>
        <v>284586.81</v>
      </c>
      <c r="Q292" s="20" t="s">
        <v>660</v>
      </c>
    </row>
    <row r="293" spans="1:17" s="4" customFormat="1" ht="13.5">
      <c r="A293" s="24" t="s">
        <v>677</v>
      </c>
      <c r="B293" s="18" t="s">
        <v>407</v>
      </c>
      <c r="C293" s="19">
        <v>1970</v>
      </c>
      <c r="D293" s="19" t="s">
        <v>136</v>
      </c>
      <c r="E293" s="19" t="s">
        <v>138</v>
      </c>
      <c r="F293" s="19">
        <v>5</v>
      </c>
      <c r="G293" s="19">
        <v>3</v>
      </c>
      <c r="H293" s="25">
        <v>3074.4</v>
      </c>
      <c r="I293" s="25">
        <v>3074.4</v>
      </c>
      <c r="J293" s="25">
        <v>2954.3</v>
      </c>
      <c r="K293" s="27">
        <v>410</v>
      </c>
      <c r="L293" s="25">
        <f>'Таблицы 2, 3'!C284</f>
        <v>110760</v>
      </c>
      <c r="M293" s="25" t="s">
        <v>136</v>
      </c>
      <c r="N293" s="25" t="s">
        <v>136</v>
      </c>
      <c r="O293" s="25" t="s">
        <v>136</v>
      </c>
      <c r="P293" s="25">
        <f t="shared" si="4"/>
        <v>110760</v>
      </c>
      <c r="Q293" s="20" t="s">
        <v>152</v>
      </c>
    </row>
    <row r="294" spans="1:17" s="4" customFormat="1" ht="13.5">
      <c r="A294" s="24" t="s">
        <v>590</v>
      </c>
      <c r="B294" s="18" t="s">
        <v>408</v>
      </c>
      <c r="C294" s="19">
        <v>1970</v>
      </c>
      <c r="D294" s="19" t="s">
        <v>136</v>
      </c>
      <c r="E294" s="19" t="s">
        <v>138</v>
      </c>
      <c r="F294" s="19">
        <v>5</v>
      </c>
      <c r="G294" s="19">
        <v>3</v>
      </c>
      <c r="H294" s="25">
        <v>3043</v>
      </c>
      <c r="I294" s="25">
        <v>3043</v>
      </c>
      <c r="J294" s="25">
        <v>2963.8</v>
      </c>
      <c r="K294" s="27">
        <v>420</v>
      </c>
      <c r="L294" s="25">
        <f>'Таблицы 2, 3'!C285</f>
        <v>134148</v>
      </c>
      <c r="M294" s="25" t="s">
        <v>136</v>
      </c>
      <c r="N294" s="25" t="s">
        <v>136</v>
      </c>
      <c r="O294" s="25" t="s">
        <v>136</v>
      </c>
      <c r="P294" s="25">
        <f t="shared" si="4"/>
        <v>134148</v>
      </c>
      <c r="Q294" s="20" t="s">
        <v>152</v>
      </c>
    </row>
    <row r="295" spans="1:17" s="4" customFormat="1" ht="13.5">
      <c r="A295" s="24" t="s">
        <v>591</v>
      </c>
      <c r="B295" s="18" t="s">
        <v>409</v>
      </c>
      <c r="C295" s="19">
        <v>1917</v>
      </c>
      <c r="D295" s="19" t="s">
        <v>136</v>
      </c>
      <c r="E295" s="19" t="s">
        <v>139</v>
      </c>
      <c r="F295" s="19">
        <v>1</v>
      </c>
      <c r="G295" s="19">
        <v>2</v>
      </c>
      <c r="H295" s="25">
        <f>177.7+127.1</f>
        <v>304.79999999999995</v>
      </c>
      <c r="I295" s="25">
        <v>287.5</v>
      </c>
      <c r="J295" s="25">
        <v>237.5</v>
      </c>
      <c r="K295" s="27">
        <v>42</v>
      </c>
      <c r="L295" s="25">
        <f>'Таблицы 2, 3'!C286</f>
        <v>749987.66</v>
      </c>
      <c r="M295" s="25" t="s">
        <v>136</v>
      </c>
      <c r="N295" s="25" t="s">
        <v>136</v>
      </c>
      <c r="O295" s="25" t="s">
        <v>136</v>
      </c>
      <c r="P295" s="25">
        <f t="shared" si="4"/>
        <v>749987.66</v>
      </c>
      <c r="Q295" s="20" t="s">
        <v>152</v>
      </c>
    </row>
    <row r="296" spans="1:17" s="4" customFormat="1" ht="13.5">
      <c r="A296" s="24" t="s">
        <v>592</v>
      </c>
      <c r="B296" s="18" t="s">
        <v>410</v>
      </c>
      <c r="C296" s="19">
        <v>1917</v>
      </c>
      <c r="D296" s="19" t="s">
        <v>136</v>
      </c>
      <c r="E296" s="19" t="s">
        <v>150</v>
      </c>
      <c r="F296" s="19">
        <v>3</v>
      </c>
      <c r="G296" s="19">
        <v>2</v>
      </c>
      <c r="H296" s="25">
        <f>651.4+206.7</f>
        <v>858.0999999999999</v>
      </c>
      <c r="I296" s="25">
        <v>734.8</v>
      </c>
      <c r="J296" s="25">
        <v>491</v>
      </c>
      <c r="K296" s="27">
        <v>37</v>
      </c>
      <c r="L296" s="25">
        <f>'Таблицы 2, 3'!C287</f>
        <v>645236.98</v>
      </c>
      <c r="M296" s="25" t="s">
        <v>136</v>
      </c>
      <c r="N296" s="25" t="s">
        <v>136</v>
      </c>
      <c r="O296" s="25" t="s">
        <v>136</v>
      </c>
      <c r="P296" s="25">
        <f t="shared" si="4"/>
        <v>645236.98</v>
      </c>
      <c r="Q296" s="20" t="s">
        <v>660</v>
      </c>
    </row>
    <row r="297" spans="1:17" s="4" customFormat="1" ht="13.5">
      <c r="A297" s="24" t="s">
        <v>593</v>
      </c>
      <c r="B297" s="18" t="s">
        <v>411</v>
      </c>
      <c r="C297" s="19">
        <v>1916</v>
      </c>
      <c r="D297" s="19" t="s">
        <v>136</v>
      </c>
      <c r="E297" s="19" t="s">
        <v>139</v>
      </c>
      <c r="F297" s="19">
        <v>2</v>
      </c>
      <c r="G297" s="19">
        <v>2</v>
      </c>
      <c r="H297" s="25">
        <v>316</v>
      </c>
      <c r="I297" s="25">
        <v>194.83</v>
      </c>
      <c r="J297" s="25">
        <v>137.83</v>
      </c>
      <c r="K297" s="27">
        <v>14</v>
      </c>
      <c r="L297" s="25">
        <f>'Таблицы 2, 3'!C288</f>
        <v>659901</v>
      </c>
      <c r="M297" s="25" t="s">
        <v>136</v>
      </c>
      <c r="N297" s="25" t="s">
        <v>136</v>
      </c>
      <c r="O297" s="25" t="s">
        <v>136</v>
      </c>
      <c r="P297" s="25">
        <f t="shared" si="4"/>
        <v>659901</v>
      </c>
      <c r="Q297" s="20" t="s">
        <v>680</v>
      </c>
    </row>
    <row r="298" spans="1:17" s="4" customFormat="1" ht="13.5">
      <c r="A298" s="24" t="s">
        <v>594</v>
      </c>
      <c r="B298" s="18" t="s">
        <v>654</v>
      </c>
      <c r="C298" s="19">
        <v>1907</v>
      </c>
      <c r="D298" s="19" t="s">
        <v>136</v>
      </c>
      <c r="E298" s="21" t="s">
        <v>150</v>
      </c>
      <c r="F298" s="19">
        <v>2</v>
      </c>
      <c r="G298" s="19">
        <v>2</v>
      </c>
      <c r="H298" s="25">
        <v>338.4</v>
      </c>
      <c r="I298" s="25">
        <v>338.4</v>
      </c>
      <c r="J298" s="25">
        <v>338.4</v>
      </c>
      <c r="K298" s="27">
        <v>20</v>
      </c>
      <c r="L298" s="25">
        <f>'Таблицы 2, 3'!C289</f>
        <v>780201.84</v>
      </c>
      <c r="M298" s="25" t="s">
        <v>136</v>
      </c>
      <c r="N298" s="25" t="s">
        <v>136</v>
      </c>
      <c r="O298" s="25" t="s">
        <v>136</v>
      </c>
      <c r="P298" s="25">
        <f t="shared" si="4"/>
        <v>780201.84</v>
      </c>
      <c r="Q298" s="20" t="s">
        <v>692</v>
      </c>
    </row>
    <row r="299" spans="1:17" s="4" customFormat="1" ht="13.5">
      <c r="A299" s="24" t="s">
        <v>595</v>
      </c>
      <c r="B299" s="18" t="s">
        <v>412</v>
      </c>
      <c r="C299" s="19">
        <v>1971</v>
      </c>
      <c r="D299" s="19" t="s">
        <v>136</v>
      </c>
      <c r="E299" s="19" t="s">
        <v>137</v>
      </c>
      <c r="F299" s="19">
        <v>9</v>
      </c>
      <c r="G299" s="19">
        <v>4</v>
      </c>
      <c r="H299" s="25">
        <v>14097.3</v>
      </c>
      <c r="I299" s="25">
        <v>10771.3</v>
      </c>
      <c r="J299" s="25">
        <v>10771.3</v>
      </c>
      <c r="K299" s="27">
        <v>440</v>
      </c>
      <c r="L299" s="25">
        <f>'Таблицы 2, 3'!C290</f>
        <v>751648.7</v>
      </c>
      <c r="M299" s="25" t="s">
        <v>136</v>
      </c>
      <c r="N299" s="25" t="s">
        <v>136</v>
      </c>
      <c r="O299" s="25" t="s">
        <v>136</v>
      </c>
      <c r="P299" s="25">
        <f t="shared" si="4"/>
        <v>751648.7</v>
      </c>
      <c r="Q299" s="20" t="s">
        <v>152</v>
      </c>
    </row>
    <row r="300" spans="1:17" s="4" customFormat="1" ht="13.5">
      <c r="A300" s="24" t="s">
        <v>596</v>
      </c>
      <c r="B300" s="18" t="s">
        <v>413</v>
      </c>
      <c r="C300" s="19">
        <v>1965</v>
      </c>
      <c r="D300" s="19" t="s">
        <v>136</v>
      </c>
      <c r="E300" s="19" t="s">
        <v>138</v>
      </c>
      <c r="F300" s="19">
        <v>5</v>
      </c>
      <c r="G300" s="19">
        <v>6</v>
      </c>
      <c r="H300" s="25">
        <v>3960</v>
      </c>
      <c r="I300" s="25">
        <v>2503.4</v>
      </c>
      <c r="J300" s="25">
        <v>2503.4</v>
      </c>
      <c r="K300" s="27">
        <v>142</v>
      </c>
      <c r="L300" s="25">
        <f>'Таблицы 2, 3'!C291</f>
        <v>279404</v>
      </c>
      <c r="M300" s="25" t="s">
        <v>136</v>
      </c>
      <c r="N300" s="25" t="s">
        <v>136</v>
      </c>
      <c r="O300" s="25" t="s">
        <v>136</v>
      </c>
      <c r="P300" s="25">
        <f t="shared" si="4"/>
        <v>279404</v>
      </c>
      <c r="Q300" s="20" t="s">
        <v>152</v>
      </c>
    </row>
    <row r="301" spans="1:17" s="4" customFormat="1" ht="13.5">
      <c r="A301" s="24" t="s">
        <v>597</v>
      </c>
      <c r="B301" s="18" t="s">
        <v>414</v>
      </c>
      <c r="C301" s="19">
        <v>1917</v>
      </c>
      <c r="D301" s="19" t="s">
        <v>136</v>
      </c>
      <c r="E301" s="19" t="s">
        <v>138</v>
      </c>
      <c r="F301" s="19">
        <v>2</v>
      </c>
      <c r="G301" s="19">
        <v>1</v>
      </c>
      <c r="H301" s="25">
        <v>230.37</v>
      </c>
      <c r="I301" s="25">
        <v>227.26</v>
      </c>
      <c r="J301" s="25">
        <v>65.89999999999998</v>
      </c>
      <c r="K301" s="27">
        <v>17</v>
      </c>
      <c r="L301" s="25">
        <f>'Таблицы 2, 3'!C292</f>
        <v>367218.36</v>
      </c>
      <c r="M301" s="25" t="s">
        <v>136</v>
      </c>
      <c r="N301" s="25" t="s">
        <v>136</v>
      </c>
      <c r="O301" s="25" t="s">
        <v>136</v>
      </c>
      <c r="P301" s="25">
        <f t="shared" si="4"/>
        <v>367218.36</v>
      </c>
      <c r="Q301" s="20" t="s">
        <v>680</v>
      </c>
    </row>
    <row r="302" spans="1:17" s="4" customFormat="1" ht="13.5">
      <c r="A302" s="24" t="s">
        <v>598</v>
      </c>
      <c r="B302" s="18" t="s">
        <v>415</v>
      </c>
      <c r="C302" s="19">
        <v>1917</v>
      </c>
      <c r="D302" s="19" t="s">
        <v>136</v>
      </c>
      <c r="E302" s="19" t="s">
        <v>150</v>
      </c>
      <c r="F302" s="19">
        <v>2</v>
      </c>
      <c r="G302" s="19">
        <v>3</v>
      </c>
      <c r="H302" s="25">
        <v>535.2</v>
      </c>
      <c r="I302" s="25">
        <v>455.8</v>
      </c>
      <c r="J302" s="25">
        <v>392</v>
      </c>
      <c r="K302" s="27">
        <v>37</v>
      </c>
      <c r="L302" s="25">
        <f>'Таблицы 2, 3'!C293</f>
        <v>336481.72</v>
      </c>
      <c r="M302" s="25" t="s">
        <v>136</v>
      </c>
      <c r="N302" s="25" t="s">
        <v>136</v>
      </c>
      <c r="O302" s="25" t="s">
        <v>136</v>
      </c>
      <c r="P302" s="25">
        <f t="shared" si="4"/>
        <v>336481.72</v>
      </c>
      <c r="Q302" s="20" t="s">
        <v>692</v>
      </c>
    </row>
    <row r="303" spans="1:17" s="4" customFormat="1" ht="13.5">
      <c r="A303" s="24" t="s">
        <v>678</v>
      </c>
      <c r="B303" s="18" t="s">
        <v>416</v>
      </c>
      <c r="C303" s="19">
        <v>1895</v>
      </c>
      <c r="D303" s="19" t="s">
        <v>136</v>
      </c>
      <c r="E303" s="19" t="s">
        <v>150</v>
      </c>
      <c r="F303" s="19">
        <v>2</v>
      </c>
      <c r="G303" s="19">
        <v>3</v>
      </c>
      <c r="H303" s="25">
        <v>354</v>
      </c>
      <c r="I303" s="25">
        <v>354</v>
      </c>
      <c r="J303" s="25">
        <v>301</v>
      </c>
      <c r="K303" s="27">
        <v>32</v>
      </c>
      <c r="L303" s="25">
        <f>'Таблицы 2, 3'!C294</f>
        <v>378127.46</v>
      </c>
      <c r="M303" s="25" t="s">
        <v>136</v>
      </c>
      <c r="N303" s="25" t="s">
        <v>136</v>
      </c>
      <c r="O303" s="25" t="s">
        <v>136</v>
      </c>
      <c r="P303" s="25">
        <f t="shared" si="4"/>
        <v>378127.46</v>
      </c>
      <c r="Q303" s="20" t="s">
        <v>660</v>
      </c>
    </row>
    <row r="304" spans="1:17" s="4" customFormat="1" ht="13.5">
      <c r="A304" s="24" t="s">
        <v>599</v>
      </c>
      <c r="B304" s="18" t="s">
        <v>417</v>
      </c>
      <c r="C304" s="19">
        <v>1917</v>
      </c>
      <c r="D304" s="19" t="s">
        <v>136</v>
      </c>
      <c r="E304" s="19" t="s">
        <v>138</v>
      </c>
      <c r="F304" s="19">
        <v>2</v>
      </c>
      <c r="G304" s="19">
        <v>2</v>
      </c>
      <c r="H304" s="25">
        <v>204</v>
      </c>
      <c r="I304" s="25">
        <v>169.19</v>
      </c>
      <c r="J304" s="25">
        <v>118.19</v>
      </c>
      <c r="K304" s="27">
        <v>17</v>
      </c>
      <c r="L304" s="25">
        <f>'Таблицы 2, 3'!C295</f>
        <v>413250.57</v>
      </c>
      <c r="M304" s="25" t="s">
        <v>136</v>
      </c>
      <c r="N304" s="25" t="s">
        <v>136</v>
      </c>
      <c r="O304" s="25" t="s">
        <v>136</v>
      </c>
      <c r="P304" s="25">
        <f t="shared" si="4"/>
        <v>413250.57</v>
      </c>
      <c r="Q304" s="20" t="s">
        <v>680</v>
      </c>
    </row>
    <row r="305" spans="1:17" s="4" customFormat="1" ht="13.5">
      <c r="A305" s="24" t="s">
        <v>600</v>
      </c>
      <c r="B305" s="18" t="s">
        <v>418</v>
      </c>
      <c r="C305" s="19">
        <v>1917</v>
      </c>
      <c r="D305" s="19" t="s">
        <v>136</v>
      </c>
      <c r="E305" s="19" t="s">
        <v>138</v>
      </c>
      <c r="F305" s="19">
        <v>1</v>
      </c>
      <c r="G305" s="19">
        <v>1</v>
      </c>
      <c r="H305" s="25">
        <v>113.5</v>
      </c>
      <c r="I305" s="25">
        <v>113.5</v>
      </c>
      <c r="J305" s="25">
        <v>83.5</v>
      </c>
      <c r="K305" s="27">
        <v>15</v>
      </c>
      <c r="L305" s="25">
        <f>'Таблицы 2, 3'!C296</f>
        <v>405473.96</v>
      </c>
      <c r="M305" s="25" t="s">
        <v>136</v>
      </c>
      <c r="N305" s="25" t="s">
        <v>136</v>
      </c>
      <c r="O305" s="25" t="s">
        <v>136</v>
      </c>
      <c r="P305" s="25">
        <f t="shared" si="4"/>
        <v>405473.96</v>
      </c>
      <c r="Q305" s="20" t="s">
        <v>660</v>
      </c>
    </row>
    <row r="306" spans="1:17" s="4" customFormat="1" ht="13.5">
      <c r="A306" s="24" t="s">
        <v>601</v>
      </c>
      <c r="B306" s="18" t="s">
        <v>655</v>
      </c>
      <c r="C306" s="19">
        <v>1917</v>
      </c>
      <c r="D306" s="19" t="s">
        <v>136</v>
      </c>
      <c r="E306" s="19" t="s">
        <v>150</v>
      </c>
      <c r="F306" s="19">
        <v>2</v>
      </c>
      <c r="G306" s="19">
        <v>2</v>
      </c>
      <c r="H306" s="25">
        <v>635</v>
      </c>
      <c r="I306" s="25">
        <v>311.7</v>
      </c>
      <c r="J306" s="25">
        <v>311.7</v>
      </c>
      <c r="K306" s="27">
        <v>17</v>
      </c>
      <c r="L306" s="25">
        <f>'Таблицы 2, 3'!C297</f>
        <v>156000</v>
      </c>
      <c r="M306" s="25" t="s">
        <v>136</v>
      </c>
      <c r="N306" s="25" t="s">
        <v>136</v>
      </c>
      <c r="O306" s="25" t="s">
        <v>136</v>
      </c>
      <c r="P306" s="25">
        <f t="shared" si="4"/>
        <v>156000</v>
      </c>
      <c r="Q306" s="20" t="s">
        <v>660</v>
      </c>
    </row>
    <row r="307" spans="1:17" s="4" customFormat="1" ht="13.5">
      <c r="A307" s="24" t="s">
        <v>602</v>
      </c>
      <c r="B307" s="18" t="s">
        <v>419</v>
      </c>
      <c r="C307" s="19">
        <v>1903</v>
      </c>
      <c r="D307" s="19" t="s">
        <v>136</v>
      </c>
      <c r="E307" s="19" t="s">
        <v>139</v>
      </c>
      <c r="F307" s="19">
        <v>2</v>
      </c>
      <c r="G307" s="19">
        <v>2</v>
      </c>
      <c r="H307" s="25">
        <v>131.2</v>
      </c>
      <c r="I307" s="25">
        <v>107.2</v>
      </c>
      <c r="J307" s="25">
        <v>15.200000000000003</v>
      </c>
      <c r="K307" s="27">
        <v>22</v>
      </c>
      <c r="L307" s="25">
        <f>'Таблицы 2, 3'!C298</f>
        <v>359269.88</v>
      </c>
      <c r="M307" s="25" t="s">
        <v>136</v>
      </c>
      <c r="N307" s="25" t="s">
        <v>136</v>
      </c>
      <c r="O307" s="25" t="s">
        <v>136</v>
      </c>
      <c r="P307" s="25">
        <f t="shared" si="4"/>
        <v>359269.88</v>
      </c>
      <c r="Q307" s="20" t="s">
        <v>680</v>
      </c>
    </row>
    <row r="308" spans="1:17" s="4" customFormat="1" ht="13.5">
      <c r="A308" s="24" t="s">
        <v>603</v>
      </c>
      <c r="B308" s="18" t="s">
        <v>420</v>
      </c>
      <c r="C308" s="19">
        <v>1917</v>
      </c>
      <c r="D308" s="19" t="s">
        <v>136</v>
      </c>
      <c r="E308" s="19" t="s">
        <v>150</v>
      </c>
      <c r="F308" s="19">
        <v>1</v>
      </c>
      <c r="G308" s="19">
        <v>2</v>
      </c>
      <c r="H308" s="25">
        <v>104</v>
      </c>
      <c r="I308" s="25">
        <v>101.6</v>
      </c>
      <c r="J308" s="25">
        <v>50.599999999999994</v>
      </c>
      <c r="K308" s="27">
        <v>13</v>
      </c>
      <c r="L308" s="25">
        <f>'Таблицы 2, 3'!C299</f>
        <v>327112.52</v>
      </c>
      <c r="M308" s="25" t="s">
        <v>136</v>
      </c>
      <c r="N308" s="25" t="s">
        <v>136</v>
      </c>
      <c r="O308" s="25" t="s">
        <v>136</v>
      </c>
      <c r="P308" s="25">
        <f t="shared" si="4"/>
        <v>327112.52</v>
      </c>
      <c r="Q308" s="20" t="s">
        <v>152</v>
      </c>
    </row>
    <row r="309" spans="1:17" s="4" customFormat="1" ht="13.5">
      <c r="A309" s="24" t="s">
        <v>604</v>
      </c>
      <c r="B309" s="18" t="s">
        <v>656</v>
      </c>
      <c r="C309" s="19">
        <v>1917</v>
      </c>
      <c r="D309" s="19" t="s">
        <v>136</v>
      </c>
      <c r="E309" s="19" t="s">
        <v>150</v>
      </c>
      <c r="F309" s="19">
        <v>2</v>
      </c>
      <c r="G309" s="19">
        <v>1</v>
      </c>
      <c r="H309" s="25">
        <v>106.3</v>
      </c>
      <c r="I309" s="25">
        <v>102.4</v>
      </c>
      <c r="J309" s="25">
        <v>47.400000000000006</v>
      </c>
      <c r="K309" s="27">
        <v>11</v>
      </c>
      <c r="L309" s="25">
        <f>'Таблицы 2, 3'!C300</f>
        <v>195647.54</v>
      </c>
      <c r="M309" s="25" t="s">
        <v>136</v>
      </c>
      <c r="N309" s="25" t="s">
        <v>136</v>
      </c>
      <c r="O309" s="25" t="s">
        <v>136</v>
      </c>
      <c r="P309" s="25">
        <f t="shared" si="4"/>
        <v>195647.54</v>
      </c>
      <c r="Q309" s="20" t="s">
        <v>680</v>
      </c>
    </row>
    <row r="310" spans="1:17" s="4" customFormat="1" ht="13.5">
      <c r="A310" s="24" t="s">
        <v>605</v>
      </c>
      <c r="B310" s="18" t="s">
        <v>421</v>
      </c>
      <c r="C310" s="19">
        <v>1902</v>
      </c>
      <c r="D310" s="19" t="s">
        <v>136</v>
      </c>
      <c r="E310" s="19" t="s">
        <v>150</v>
      </c>
      <c r="F310" s="19">
        <v>1</v>
      </c>
      <c r="G310" s="19">
        <v>2</v>
      </c>
      <c r="H310" s="25">
        <v>105.8</v>
      </c>
      <c r="I310" s="25">
        <v>85.2</v>
      </c>
      <c r="J310" s="25">
        <v>85.2</v>
      </c>
      <c r="K310" s="27">
        <v>7</v>
      </c>
      <c r="L310" s="25">
        <f>'Таблицы 2, 3'!C301</f>
        <v>262704.58</v>
      </c>
      <c r="M310" s="25" t="s">
        <v>136</v>
      </c>
      <c r="N310" s="25" t="s">
        <v>136</v>
      </c>
      <c r="O310" s="25" t="s">
        <v>136</v>
      </c>
      <c r="P310" s="25">
        <f t="shared" si="4"/>
        <v>262704.58</v>
      </c>
      <c r="Q310" s="20" t="s">
        <v>660</v>
      </c>
    </row>
    <row r="311" spans="1:17" s="4" customFormat="1" ht="13.5">
      <c r="A311" s="24" t="s">
        <v>606</v>
      </c>
      <c r="B311" s="18" t="s">
        <v>422</v>
      </c>
      <c r="C311" s="19">
        <v>1870</v>
      </c>
      <c r="D311" s="19" t="s">
        <v>136</v>
      </c>
      <c r="E311" s="19" t="s">
        <v>150</v>
      </c>
      <c r="F311" s="19">
        <v>2</v>
      </c>
      <c r="G311" s="19">
        <v>1</v>
      </c>
      <c r="H311" s="25">
        <v>205.8</v>
      </c>
      <c r="I311" s="25">
        <v>140.8</v>
      </c>
      <c r="J311" s="25">
        <v>140.8</v>
      </c>
      <c r="K311" s="27">
        <v>15</v>
      </c>
      <c r="L311" s="25">
        <f>'Таблицы 2, 3'!C302</f>
        <v>288776.68</v>
      </c>
      <c r="M311" s="25" t="s">
        <v>136</v>
      </c>
      <c r="N311" s="25" t="s">
        <v>136</v>
      </c>
      <c r="O311" s="25" t="s">
        <v>136</v>
      </c>
      <c r="P311" s="25">
        <f t="shared" si="4"/>
        <v>288776.68</v>
      </c>
      <c r="Q311" s="20" t="s">
        <v>680</v>
      </c>
    </row>
    <row r="312" spans="1:17" s="4" customFormat="1" ht="13.5">
      <c r="A312" s="24" t="s">
        <v>607</v>
      </c>
      <c r="B312" s="18" t="s">
        <v>423</v>
      </c>
      <c r="C312" s="19">
        <v>1917</v>
      </c>
      <c r="D312" s="19" t="s">
        <v>136</v>
      </c>
      <c r="E312" s="19" t="s">
        <v>139</v>
      </c>
      <c r="F312" s="19">
        <v>1</v>
      </c>
      <c r="G312" s="19">
        <v>1</v>
      </c>
      <c r="H312" s="25">
        <v>319.5</v>
      </c>
      <c r="I312" s="25">
        <v>241.4</v>
      </c>
      <c r="J312" s="25">
        <v>139.4</v>
      </c>
      <c r="K312" s="27">
        <v>27</v>
      </c>
      <c r="L312" s="25">
        <f>'Таблицы 2, 3'!C303</f>
        <v>413917.91</v>
      </c>
      <c r="M312" s="25" t="s">
        <v>136</v>
      </c>
      <c r="N312" s="25" t="s">
        <v>136</v>
      </c>
      <c r="O312" s="25" t="s">
        <v>136</v>
      </c>
      <c r="P312" s="25">
        <f t="shared" si="4"/>
        <v>413917.91</v>
      </c>
      <c r="Q312" s="20" t="s">
        <v>152</v>
      </c>
    </row>
    <row r="313" spans="1:17" s="4" customFormat="1" ht="13.5">
      <c r="A313" s="24" t="s">
        <v>608</v>
      </c>
      <c r="B313" s="18" t="s">
        <v>424</v>
      </c>
      <c r="C313" s="19">
        <v>1917</v>
      </c>
      <c r="D313" s="19" t="s">
        <v>136</v>
      </c>
      <c r="E313" s="19" t="s">
        <v>139</v>
      </c>
      <c r="F313" s="19">
        <v>2</v>
      </c>
      <c r="G313" s="19">
        <v>1</v>
      </c>
      <c r="H313" s="25">
        <v>251.74</v>
      </c>
      <c r="I313" s="25">
        <v>187.27</v>
      </c>
      <c r="J313" s="25">
        <v>159.27</v>
      </c>
      <c r="K313" s="27">
        <v>26</v>
      </c>
      <c r="L313" s="25">
        <f>'Таблицы 2, 3'!C304</f>
        <v>207665.56</v>
      </c>
      <c r="M313" s="25" t="s">
        <v>136</v>
      </c>
      <c r="N313" s="25" t="s">
        <v>136</v>
      </c>
      <c r="O313" s="25" t="s">
        <v>136</v>
      </c>
      <c r="P313" s="25">
        <f t="shared" si="4"/>
        <v>207665.56</v>
      </c>
      <c r="Q313" s="20" t="s">
        <v>680</v>
      </c>
    </row>
    <row r="314" spans="1:17" s="4" customFormat="1" ht="13.5">
      <c r="A314" s="24" t="s">
        <v>609</v>
      </c>
      <c r="B314" s="33" t="s">
        <v>643</v>
      </c>
      <c r="C314" s="19">
        <v>1964</v>
      </c>
      <c r="D314" s="19" t="s">
        <v>136</v>
      </c>
      <c r="E314" s="19" t="s">
        <v>138</v>
      </c>
      <c r="F314" s="19">
        <v>5</v>
      </c>
      <c r="G314" s="19">
        <v>1</v>
      </c>
      <c r="H314" s="25">
        <v>2314.91</v>
      </c>
      <c r="I314" s="25">
        <v>2296.9</v>
      </c>
      <c r="J314" s="25">
        <v>2286.9</v>
      </c>
      <c r="K314" s="27">
        <v>128</v>
      </c>
      <c r="L314" s="25">
        <f>'Таблицы 2, 3'!C305</f>
        <v>736034.24</v>
      </c>
      <c r="M314" s="25" t="s">
        <v>136</v>
      </c>
      <c r="N314" s="25" t="s">
        <v>136</v>
      </c>
      <c r="O314" s="25" t="s">
        <v>136</v>
      </c>
      <c r="P314" s="25">
        <f t="shared" si="4"/>
        <v>736034.24</v>
      </c>
      <c r="Q314" s="20" t="s">
        <v>692</v>
      </c>
    </row>
    <row r="315" spans="1:17" s="4" customFormat="1" ht="13.5">
      <c r="A315" s="24" t="s">
        <v>610</v>
      </c>
      <c r="B315" s="18" t="s">
        <v>425</v>
      </c>
      <c r="C315" s="19">
        <v>1961</v>
      </c>
      <c r="D315" s="19" t="s">
        <v>136</v>
      </c>
      <c r="E315" s="19" t="s">
        <v>138</v>
      </c>
      <c r="F315" s="19">
        <v>2</v>
      </c>
      <c r="G315" s="19">
        <v>2</v>
      </c>
      <c r="H315" s="25">
        <v>456</v>
      </c>
      <c r="I315" s="25">
        <v>456</v>
      </c>
      <c r="J315" s="25">
        <v>292</v>
      </c>
      <c r="K315" s="27">
        <v>24</v>
      </c>
      <c r="L315" s="25">
        <f>'Таблицы 2, 3'!C306</f>
        <v>834955.02</v>
      </c>
      <c r="M315" s="25" t="s">
        <v>136</v>
      </c>
      <c r="N315" s="25" t="s">
        <v>136</v>
      </c>
      <c r="O315" s="25" t="s">
        <v>136</v>
      </c>
      <c r="P315" s="25">
        <f t="shared" si="4"/>
        <v>834955.02</v>
      </c>
      <c r="Q315" s="20" t="s">
        <v>152</v>
      </c>
    </row>
    <row r="316" spans="1:17" s="4" customFormat="1" ht="13.5">
      <c r="A316" s="24" t="s">
        <v>611</v>
      </c>
      <c r="B316" s="18" t="s">
        <v>426</v>
      </c>
      <c r="C316" s="19">
        <v>1954</v>
      </c>
      <c r="D316" s="19" t="s">
        <v>136</v>
      </c>
      <c r="E316" s="19" t="s">
        <v>139</v>
      </c>
      <c r="F316" s="19">
        <v>1</v>
      </c>
      <c r="G316" s="19">
        <v>4</v>
      </c>
      <c r="H316" s="25">
        <v>296</v>
      </c>
      <c r="I316" s="25">
        <v>160</v>
      </c>
      <c r="J316" s="25">
        <v>160</v>
      </c>
      <c r="K316" s="27">
        <v>39</v>
      </c>
      <c r="L316" s="25">
        <f>'Таблицы 2, 3'!C307</f>
        <v>378295</v>
      </c>
      <c r="M316" s="25" t="s">
        <v>136</v>
      </c>
      <c r="N316" s="25" t="s">
        <v>136</v>
      </c>
      <c r="O316" s="25" t="s">
        <v>136</v>
      </c>
      <c r="P316" s="25">
        <f t="shared" si="4"/>
        <v>378295</v>
      </c>
      <c r="Q316" s="20" t="s">
        <v>152</v>
      </c>
    </row>
    <row r="317" spans="1:17" s="4" customFormat="1" ht="13.5">
      <c r="A317" s="24" t="s">
        <v>612</v>
      </c>
      <c r="B317" s="18" t="s">
        <v>427</v>
      </c>
      <c r="C317" s="19">
        <v>1917</v>
      </c>
      <c r="D317" s="19" t="s">
        <v>136</v>
      </c>
      <c r="E317" s="19" t="s">
        <v>150</v>
      </c>
      <c r="F317" s="19">
        <v>2</v>
      </c>
      <c r="G317" s="19">
        <v>1</v>
      </c>
      <c r="H317" s="25">
        <v>128.2</v>
      </c>
      <c r="I317" s="25">
        <v>128.2</v>
      </c>
      <c r="J317" s="25">
        <v>57.19999999999999</v>
      </c>
      <c r="K317" s="27">
        <v>16</v>
      </c>
      <c r="L317" s="25">
        <f>'Таблицы 2, 3'!C308</f>
        <v>411312.6</v>
      </c>
      <c r="M317" s="25" t="s">
        <v>136</v>
      </c>
      <c r="N317" s="25" t="s">
        <v>136</v>
      </c>
      <c r="O317" s="25" t="s">
        <v>136</v>
      </c>
      <c r="P317" s="25">
        <f t="shared" si="4"/>
        <v>411312.6</v>
      </c>
      <c r="Q317" s="20" t="s">
        <v>680</v>
      </c>
    </row>
    <row r="318" spans="1:17" s="4" customFormat="1" ht="13.5">
      <c r="A318" s="24" t="s">
        <v>613</v>
      </c>
      <c r="B318" s="18" t="s">
        <v>428</v>
      </c>
      <c r="C318" s="19">
        <v>1957</v>
      </c>
      <c r="D318" s="19" t="s">
        <v>136</v>
      </c>
      <c r="E318" s="19" t="s">
        <v>150</v>
      </c>
      <c r="F318" s="19">
        <v>1</v>
      </c>
      <c r="G318" s="19">
        <v>1</v>
      </c>
      <c r="H318" s="25">
        <v>105.5</v>
      </c>
      <c r="I318" s="25">
        <v>103.7</v>
      </c>
      <c r="J318" s="25">
        <v>83.7</v>
      </c>
      <c r="K318" s="27">
        <v>9</v>
      </c>
      <c r="L318" s="25">
        <f>'Таблицы 2, 3'!C309</f>
        <v>405000</v>
      </c>
      <c r="M318" s="25" t="s">
        <v>136</v>
      </c>
      <c r="N318" s="25" t="s">
        <v>136</v>
      </c>
      <c r="O318" s="25" t="s">
        <v>136</v>
      </c>
      <c r="P318" s="25">
        <f t="shared" si="4"/>
        <v>405000</v>
      </c>
      <c r="Q318" s="20" t="s">
        <v>660</v>
      </c>
    </row>
    <row r="319" spans="1:17" s="4" customFormat="1" ht="13.5">
      <c r="A319" s="24" t="s">
        <v>614</v>
      </c>
      <c r="B319" s="18" t="s">
        <v>429</v>
      </c>
      <c r="C319" s="19">
        <v>1955</v>
      </c>
      <c r="D319" s="19" t="s">
        <v>136</v>
      </c>
      <c r="E319" s="19" t="s">
        <v>138</v>
      </c>
      <c r="F319" s="19">
        <v>2</v>
      </c>
      <c r="G319" s="19">
        <v>1</v>
      </c>
      <c r="H319" s="25">
        <v>336.7</v>
      </c>
      <c r="I319" s="25">
        <v>212.5</v>
      </c>
      <c r="J319" s="25">
        <v>127.5</v>
      </c>
      <c r="K319" s="27">
        <v>23</v>
      </c>
      <c r="L319" s="25">
        <f>'Таблицы 2, 3'!C310</f>
        <v>539221.33</v>
      </c>
      <c r="M319" s="25" t="s">
        <v>136</v>
      </c>
      <c r="N319" s="25" t="s">
        <v>136</v>
      </c>
      <c r="O319" s="25" t="s">
        <v>136</v>
      </c>
      <c r="P319" s="25">
        <f t="shared" si="4"/>
        <v>539221.33</v>
      </c>
      <c r="Q319" s="20" t="s">
        <v>680</v>
      </c>
    </row>
    <row r="320" spans="1:17" s="4" customFormat="1" ht="13.5">
      <c r="A320" s="24" t="s">
        <v>615</v>
      </c>
      <c r="B320" s="18" t="s">
        <v>430</v>
      </c>
      <c r="C320" s="19">
        <v>1986</v>
      </c>
      <c r="D320" s="19" t="s">
        <v>136</v>
      </c>
      <c r="E320" s="19" t="s">
        <v>139</v>
      </c>
      <c r="F320" s="19">
        <v>1</v>
      </c>
      <c r="G320" s="19">
        <v>1</v>
      </c>
      <c r="H320" s="25">
        <v>420.3</v>
      </c>
      <c r="I320" s="25">
        <v>281.8</v>
      </c>
      <c r="J320" s="25">
        <v>281.8</v>
      </c>
      <c r="K320" s="27">
        <v>19</v>
      </c>
      <c r="L320" s="25">
        <f>'Таблицы 2, 3'!C311</f>
        <v>577041.24</v>
      </c>
      <c r="M320" s="25" t="s">
        <v>136</v>
      </c>
      <c r="N320" s="25" t="s">
        <v>136</v>
      </c>
      <c r="O320" s="25" t="s">
        <v>136</v>
      </c>
      <c r="P320" s="25">
        <f aca="true" t="shared" si="5" ref="P320:P332">L320</f>
        <v>577041.24</v>
      </c>
      <c r="Q320" s="20" t="s">
        <v>152</v>
      </c>
    </row>
    <row r="321" spans="1:17" s="4" customFormat="1" ht="13.5">
      <c r="A321" s="24" t="s">
        <v>616</v>
      </c>
      <c r="B321" s="18" t="s">
        <v>431</v>
      </c>
      <c r="C321" s="19">
        <v>1959</v>
      </c>
      <c r="D321" s="19" t="s">
        <v>136</v>
      </c>
      <c r="E321" s="19" t="s">
        <v>138</v>
      </c>
      <c r="F321" s="19">
        <v>2</v>
      </c>
      <c r="G321" s="19">
        <v>2</v>
      </c>
      <c r="H321" s="25">
        <v>272</v>
      </c>
      <c r="I321" s="25">
        <v>181</v>
      </c>
      <c r="J321" s="25">
        <v>46</v>
      </c>
      <c r="K321" s="27">
        <v>24</v>
      </c>
      <c r="L321" s="25">
        <f>'Таблицы 2, 3'!C312</f>
        <v>400000</v>
      </c>
      <c r="M321" s="25" t="s">
        <v>136</v>
      </c>
      <c r="N321" s="25" t="s">
        <v>136</v>
      </c>
      <c r="O321" s="25" t="s">
        <v>136</v>
      </c>
      <c r="P321" s="25">
        <f t="shared" si="5"/>
        <v>400000</v>
      </c>
      <c r="Q321" s="20" t="s">
        <v>680</v>
      </c>
    </row>
    <row r="322" spans="1:17" s="4" customFormat="1" ht="13.5">
      <c r="A322" s="24" t="s">
        <v>617</v>
      </c>
      <c r="B322" s="18" t="s">
        <v>432</v>
      </c>
      <c r="C322" s="19">
        <v>1973</v>
      </c>
      <c r="D322" s="19" t="s">
        <v>136</v>
      </c>
      <c r="E322" s="19" t="s">
        <v>138</v>
      </c>
      <c r="F322" s="19">
        <v>5</v>
      </c>
      <c r="G322" s="19">
        <v>2</v>
      </c>
      <c r="H322" s="25">
        <v>1765.6</v>
      </c>
      <c r="I322" s="25">
        <v>1364.5</v>
      </c>
      <c r="J322" s="25">
        <v>931.9000000000001</v>
      </c>
      <c r="K322" s="27">
        <v>94</v>
      </c>
      <c r="L322" s="25">
        <f>'Таблицы 2, 3'!C313</f>
        <v>544618</v>
      </c>
      <c r="M322" s="25" t="s">
        <v>136</v>
      </c>
      <c r="N322" s="25" t="s">
        <v>136</v>
      </c>
      <c r="O322" s="25" t="s">
        <v>136</v>
      </c>
      <c r="P322" s="25">
        <f t="shared" si="5"/>
        <v>544618</v>
      </c>
      <c r="Q322" s="20" t="s">
        <v>660</v>
      </c>
    </row>
    <row r="323" spans="1:17" s="4" customFormat="1" ht="13.5">
      <c r="A323" s="24" t="s">
        <v>618</v>
      </c>
      <c r="B323" s="18" t="s">
        <v>433</v>
      </c>
      <c r="C323" s="19">
        <v>1917</v>
      </c>
      <c r="D323" s="19" t="s">
        <v>136</v>
      </c>
      <c r="E323" s="19" t="s">
        <v>150</v>
      </c>
      <c r="F323" s="19">
        <v>2</v>
      </c>
      <c r="G323" s="19">
        <v>2</v>
      </c>
      <c r="H323" s="25">
        <v>861.15</v>
      </c>
      <c r="I323" s="25">
        <v>378.98</v>
      </c>
      <c r="J323" s="25">
        <v>289.98</v>
      </c>
      <c r="K323" s="27">
        <v>31</v>
      </c>
      <c r="L323" s="25">
        <f>'Таблицы 2, 3'!C314</f>
        <v>151139</v>
      </c>
      <c r="M323" s="25" t="s">
        <v>136</v>
      </c>
      <c r="N323" s="25" t="s">
        <v>136</v>
      </c>
      <c r="O323" s="25" t="s">
        <v>136</v>
      </c>
      <c r="P323" s="25">
        <f t="shared" si="5"/>
        <v>151139</v>
      </c>
      <c r="Q323" s="20" t="s">
        <v>660</v>
      </c>
    </row>
    <row r="324" spans="1:17" s="4" customFormat="1" ht="13.5">
      <c r="A324" s="24" t="s">
        <v>619</v>
      </c>
      <c r="B324" s="18" t="s">
        <v>434</v>
      </c>
      <c r="C324" s="19">
        <v>1917</v>
      </c>
      <c r="D324" s="19" t="s">
        <v>136</v>
      </c>
      <c r="E324" s="19" t="s">
        <v>150</v>
      </c>
      <c r="F324" s="19">
        <v>2</v>
      </c>
      <c r="G324" s="19">
        <v>4</v>
      </c>
      <c r="H324" s="25">
        <v>293.9</v>
      </c>
      <c r="I324" s="25">
        <v>278.3</v>
      </c>
      <c r="J324" s="25">
        <v>250.3</v>
      </c>
      <c r="K324" s="27">
        <v>28</v>
      </c>
      <c r="L324" s="25">
        <f>'Таблицы 2, 3'!C315</f>
        <v>479979.03</v>
      </c>
      <c r="M324" s="25" t="s">
        <v>136</v>
      </c>
      <c r="N324" s="25" t="s">
        <v>136</v>
      </c>
      <c r="O324" s="25" t="s">
        <v>136</v>
      </c>
      <c r="P324" s="25">
        <f t="shared" si="5"/>
        <v>479979.03</v>
      </c>
      <c r="Q324" s="20" t="s">
        <v>660</v>
      </c>
    </row>
    <row r="325" spans="1:17" s="4" customFormat="1" ht="13.5">
      <c r="A325" s="24" t="s">
        <v>620</v>
      </c>
      <c r="B325" s="18" t="s">
        <v>435</v>
      </c>
      <c r="C325" s="19">
        <v>1927</v>
      </c>
      <c r="D325" s="19" t="s">
        <v>136</v>
      </c>
      <c r="E325" s="19" t="s">
        <v>139</v>
      </c>
      <c r="F325" s="19">
        <v>1</v>
      </c>
      <c r="G325" s="19">
        <v>1</v>
      </c>
      <c r="H325" s="25">
        <v>227.1</v>
      </c>
      <c r="I325" s="25">
        <v>136.8</v>
      </c>
      <c r="J325" s="25">
        <v>136.8</v>
      </c>
      <c r="K325" s="27">
        <v>25</v>
      </c>
      <c r="L325" s="25">
        <f>'Таблицы 2, 3'!C316</f>
        <v>690171.38</v>
      </c>
      <c r="M325" s="25" t="s">
        <v>136</v>
      </c>
      <c r="N325" s="25" t="s">
        <v>136</v>
      </c>
      <c r="O325" s="25" t="s">
        <v>136</v>
      </c>
      <c r="P325" s="25">
        <f t="shared" si="5"/>
        <v>690171.38</v>
      </c>
      <c r="Q325" s="20" t="s">
        <v>152</v>
      </c>
    </row>
    <row r="326" spans="1:17" s="4" customFormat="1" ht="13.5">
      <c r="A326" s="24" t="s">
        <v>621</v>
      </c>
      <c r="B326" s="18" t="s">
        <v>436</v>
      </c>
      <c r="C326" s="19">
        <v>1903</v>
      </c>
      <c r="D326" s="19" t="s">
        <v>136</v>
      </c>
      <c r="E326" s="19" t="s">
        <v>139</v>
      </c>
      <c r="F326" s="19">
        <v>2</v>
      </c>
      <c r="G326" s="19">
        <v>2</v>
      </c>
      <c r="H326" s="25">
        <v>143</v>
      </c>
      <c r="I326" s="25">
        <v>102</v>
      </c>
      <c r="J326" s="25">
        <v>102</v>
      </c>
      <c r="K326" s="27">
        <v>10</v>
      </c>
      <c r="L326" s="25">
        <f>'Таблицы 2, 3'!C317</f>
        <v>315000</v>
      </c>
      <c r="M326" s="25" t="s">
        <v>136</v>
      </c>
      <c r="N326" s="25" t="s">
        <v>136</v>
      </c>
      <c r="O326" s="25" t="s">
        <v>136</v>
      </c>
      <c r="P326" s="25">
        <f t="shared" si="5"/>
        <v>315000</v>
      </c>
      <c r="Q326" s="20" t="s">
        <v>152</v>
      </c>
    </row>
    <row r="327" spans="1:17" s="4" customFormat="1" ht="13.5">
      <c r="A327" s="24" t="s">
        <v>679</v>
      </c>
      <c r="B327" s="18" t="s">
        <v>437</v>
      </c>
      <c r="C327" s="19">
        <v>1922</v>
      </c>
      <c r="D327" s="19" t="s">
        <v>136</v>
      </c>
      <c r="E327" s="19" t="s">
        <v>138</v>
      </c>
      <c r="F327" s="19">
        <v>1</v>
      </c>
      <c r="G327" s="19">
        <v>4</v>
      </c>
      <c r="H327" s="25">
        <v>291</v>
      </c>
      <c r="I327" s="25">
        <v>291</v>
      </c>
      <c r="J327" s="25">
        <v>215.5</v>
      </c>
      <c r="K327" s="27">
        <v>22</v>
      </c>
      <c r="L327" s="25">
        <f>'Таблицы 2, 3'!C318</f>
        <v>483000</v>
      </c>
      <c r="M327" s="25" t="s">
        <v>136</v>
      </c>
      <c r="N327" s="25" t="s">
        <v>136</v>
      </c>
      <c r="O327" s="25" t="s">
        <v>136</v>
      </c>
      <c r="P327" s="25">
        <f t="shared" si="5"/>
        <v>483000</v>
      </c>
      <c r="Q327" s="20" t="s">
        <v>152</v>
      </c>
    </row>
    <row r="328" spans="1:17" s="4" customFormat="1" ht="13.5">
      <c r="A328" s="24" t="s">
        <v>622</v>
      </c>
      <c r="B328" s="18" t="s">
        <v>438</v>
      </c>
      <c r="C328" s="19">
        <v>1917</v>
      </c>
      <c r="D328" s="19" t="s">
        <v>136</v>
      </c>
      <c r="E328" s="19" t="s">
        <v>138</v>
      </c>
      <c r="F328" s="19">
        <v>1</v>
      </c>
      <c r="G328" s="19">
        <v>1</v>
      </c>
      <c r="H328" s="25">
        <v>106.8</v>
      </c>
      <c r="I328" s="25">
        <v>101.2</v>
      </c>
      <c r="J328" s="25">
        <v>101.2</v>
      </c>
      <c r="K328" s="30">
        <v>9</v>
      </c>
      <c r="L328" s="25">
        <f>'Таблицы 2, 3'!C319</f>
        <v>240635</v>
      </c>
      <c r="M328" s="25" t="s">
        <v>136</v>
      </c>
      <c r="N328" s="25" t="s">
        <v>136</v>
      </c>
      <c r="O328" s="25" t="s">
        <v>136</v>
      </c>
      <c r="P328" s="25">
        <f t="shared" si="5"/>
        <v>240635</v>
      </c>
      <c r="Q328" s="20" t="s">
        <v>680</v>
      </c>
    </row>
    <row r="329" spans="1:17" s="4" customFormat="1" ht="13.5">
      <c r="A329" s="24" t="s">
        <v>623</v>
      </c>
      <c r="B329" s="18" t="s">
        <v>661</v>
      </c>
      <c r="C329" s="19">
        <v>1873</v>
      </c>
      <c r="D329" s="19" t="s">
        <v>136</v>
      </c>
      <c r="E329" s="19" t="s">
        <v>138</v>
      </c>
      <c r="F329" s="19">
        <v>2</v>
      </c>
      <c r="G329" s="19">
        <v>4</v>
      </c>
      <c r="H329" s="25">
        <f>221.15+87.6+136.7+70.3</f>
        <v>515.75</v>
      </c>
      <c r="I329" s="25">
        <f>221.15+87.6+136.7+70.3</f>
        <v>515.75</v>
      </c>
      <c r="J329" s="25">
        <v>145.45</v>
      </c>
      <c r="K329" s="27">
        <v>55</v>
      </c>
      <c r="L329" s="25">
        <f>'Таблицы 2, 3'!C320</f>
        <v>270472.52</v>
      </c>
      <c r="M329" s="25" t="s">
        <v>136</v>
      </c>
      <c r="N329" s="25" t="s">
        <v>136</v>
      </c>
      <c r="O329" s="25" t="s">
        <v>136</v>
      </c>
      <c r="P329" s="25">
        <f t="shared" si="5"/>
        <v>270472.52</v>
      </c>
      <c r="Q329" s="20" t="s">
        <v>152</v>
      </c>
    </row>
    <row r="330" spans="1:17" s="4" customFormat="1" ht="13.5">
      <c r="A330" s="24" t="s">
        <v>624</v>
      </c>
      <c r="B330" s="18" t="s">
        <v>439</v>
      </c>
      <c r="C330" s="19">
        <v>1917</v>
      </c>
      <c r="D330" s="19" t="s">
        <v>136</v>
      </c>
      <c r="E330" s="19" t="s">
        <v>150</v>
      </c>
      <c r="F330" s="19">
        <v>2</v>
      </c>
      <c r="G330" s="19">
        <v>3</v>
      </c>
      <c r="H330" s="25">
        <f>157.3+105.8+58.8</f>
        <v>321.90000000000003</v>
      </c>
      <c r="I330" s="25">
        <v>303.1</v>
      </c>
      <c r="J330" s="25">
        <v>214.10000000000002</v>
      </c>
      <c r="K330" s="27">
        <v>14</v>
      </c>
      <c r="L330" s="25">
        <f>'Таблицы 2, 3'!C321</f>
        <v>222951.56</v>
      </c>
      <c r="M330" s="25" t="s">
        <v>136</v>
      </c>
      <c r="N330" s="25" t="s">
        <v>136</v>
      </c>
      <c r="O330" s="25" t="s">
        <v>136</v>
      </c>
      <c r="P330" s="25">
        <f t="shared" si="5"/>
        <v>222951.56</v>
      </c>
      <c r="Q330" s="20" t="s">
        <v>660</v>
      </c>
    </row>
    <row r="331" spans="1:17" s="4" customFormat="1" ht="13.5">
      <c r="A331" s="24" t="s">
        <v>625</v>
      </c>
      <c r="B331" s="18" t="s">
        <v>440</v>
      </c>
      <c r="C331" s="19">
        <v>1961</v>
      </c>
      <c r="D331" s="19" t="s">
        <v>136</v>
      </c>
      <c r="E331" s="19" t="s">
        <v>138</v>
      </c>
      <c r="F331" s="19">
        <v>4</v>
      </c>
      <c r="G331" s="19">
        <v>2</v>
      </c>
      <c r="H331" s="25">
        <v>1286.7</v>
      </c>
      <c r="I331" s="25">
        <v>956.2</v>
      </c>
      <c r="J331" s="25">
        <v>859.6</v>
      </c>
      <c r="K331" s="27">
        <v>73</v>
      </c>
      <c r="L331" s="25">
        <f>'Таблицы 2, 3'!C322</f>
        <v>1091441</v>
      </c>
      <c r="M331" s="25" t="s">
        <v>136</v>
      </c>
      <c r="N331" s="25" t="s">
        <v>136</v>
      </c>
      <c r="O331" s="25" t="s">
        <v>136</v>
      </c>
      <c r="P331" s="25">
        <f t="shared" si="5"/>
        <v>1091441</v>
      </c>
      <c r="Q331" s="20" t="s">
        <v>660</v>
      </c>
    </row>
    <row r="332" spans="1:17" s="4" customFormat="1" ht="13.5">
      <c r="A332" s="24" t="s">
        <v>626</v>
      </c>
      <c r="B332" s="18" t="s">
        <v>441</v>
      </c>
      <c r="C332" s="19">
        <v>1965</v>
      </c>
      <c r="D332" s="19" t="s">
        <v>136</v>
      </c>
      <c r="E332" s="19" t="s">
        <v>138</v>
      </c>
      <c r="F332" s="19">
        <v>5</v>
      </c>
      <c r="G332" s="19">
        <v>4</v>
      </c>
      <c r="H332" s="25">
        <v>3053.03</v>
      </c>
      <c r="I332" s="25">
        <v>2272.85</v>
      </c>
      <c r="J332" s="25">
        <v>2033.65</v>
      </c>
      <c r="K332" s="27">
        <v>175</v>
      </c>
      <c r="L332" s="25">
        <f>'Таблицы 2, 3'!C323</f>
        <v>1519073</v>
      </c>
      <c r="M332" s="25" t="s">
        <v>136</v>
      </c>
      <c r="N332" s="25" t="s">
        <v>136</v>
      </c>
      <c r="O332" s="25" t="s">
        <v>136</v>
      </c>
      <c r="P332" s="25">
        <f t="shared" si="5"/>
        <v>1519073</v>
      </c>
      <c r="Q332" s="20" t="s">
        <v>680</v>
      </c>
    </row>
    <row r="333" spans="1:17" s="44" customFormat="1" ht="15">
      <c r="A333" s="71" t="s">
        <v>144</v>
      </c>
      <c r="B333" s="72"/>
      <c r="C333" s="21" t="s">
        <v>16</v>
      </c>
      <c r="D333" s="21" t="s">
        <v>16</v>
      </c>
      <c r="E333" s="21" t="s">
        <v>16</v>
      </c>
      <c r="F333" s="21" t="s">
        <v>16</v>
      </c>
      <c r="G333" s="21" t="s">
        <v>16</v>
      </c>
      <c r="H333" s="25">
        <f>SUM(H20:H332)</f>
        <v>276238.76999999996</v>
      </c>
      <c r="I333" s="25">
        <f>SUM(I20:I332)</f>
        <v>222180.80999999988</v>
      </c>
      <c r="J333" s="25">
        <f>SUM(J20:J332)</f>
        <v>174957.41999999998</v>
      </c>
      <c r="K333" s="27">
        <f>SUM(K20:K332)</f>
        <v>15280</v>
      </c>
      <c r="L333" s="25">
        <f>SUM(L20:L332)</f>
        <v>177165039.06000006</v>
      </c>
      <c r="M333" s="19" t="s">
        <v>16</v>
      </c>
      <c r="N333" s="19" t="s">
        <v>16</v>
      </c>
      <c r="O333" s="19" t="s">
        <v>16</v>
      </c>
      <c r="P333" s="25">
        <f>SUM(P20:P332)</f>
        <v>177165039.06000006</v>
      </c>
      <c r="Q333" s="19" t="s">
        <v>16</v>
      </c>
    </row>
    <row r="334" spans="1:17" s="4" customFormat="1" ht="14.25">
      <c r="A334" s="6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5"/>
    </row>
    <row r="335" spans="1:17" s="4" customFormat="1" ht="14.25">
      <c r="A335" s="6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5"/>
    </row>
    <row r="336" spans="1:17" s="4" customFormat="1" ht="14.25">
      <c r="A336" s="6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5"/>
    </row>
    <row r="337" spans="1:17" s="4" customFormat="1" ht="14.25">
      <c r="A337" s="6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5"/>
    </row>
    <row r="338" spans="1:17" s="16" customFormat="1" ht="14.25">
      <c r="A338" s="6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5"/>
    </row>
  </sheetData>
  <sheetProtection/>
  <mergeCells count="28">
    <mergeCell ref="K14:K16"/>
    <mergeCell ref="A12:Q12"/>
    <mergeCell ref="I15:I16"/>
    <mergeCell ref="L14:P14"/>
    <mergeCell ref="Q14:Q17"/>
    <mergeCell ref="A14:A17"/>
    <mergeCell ref="F14:F17"/>
    <mergeCell ref="G14:G17"/>
    <mergeCell ref="D15:D17"/>
    <mergeCell ref="H14:H16"/>
    <mergeCell ref="A333:B333"/>
    <mergeCell ref="J15:J16"/>
    <mergeCell ref="A19:Q19"/>
    <mergeCell ref="B14:B17"/>
    <mergeCell ref="C14:D14"/>
    <mergeCell ref="E14:E17"/>
    <mergeCell ref="C15:C17"/>
    <mergeCell ref="M15:P15"/>
    <mergeCell ref="L15:L16"/>
    <mergeCell ref="I14:J14"/>
    <mergeCell ref="N1:Q1"/>
    <mergeCell ref="N2:Q2"/>
    <mergeCell ref="N3:Q3"/>
    <mergeCell ref="N4:Q4"/>
    <mergeCell ref="P10:Q10"/>
    <mergeCell ref="N7:Q7"/>
    <mergeCell ref="N8:Q8"/>
    <mergeCell ref="N5:Q5"/>
  </mergeCells>
  <printOptions horizontalCentered="1"/>
  <pageMargins left="0.1968503937007874" right="0.1968503937007874" top="1.1811023622047245" bottom="0.35433070866141736" header="0" footer="0"/>
  <pageSetup firstPageNumber="2" useFirstPageNumber="1" fitToHeight="8" horizontalDpi="600" verticalDpi="600" orientation="landscape" paperSize="9" scale="72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52"/>
  <sheetViews>
    <sheetView view="pageBreakPreview" zoomScale="70" zoomScaleSheetLayoutView="70" workbookViewId="0" topLeftCell="A1">
      <selection activeCell="B86" sqref="B86"/>
    </sheetView>
  </sheetViews>
  <sheetFormatPr defaultColWidth="9.140625" defaultRowHeight="15"/>
  <cols>
    <col min="1" max="1" width="4.7109375" style="12" customWidth="1"/>
    <col min="2" max="2" width="54.421875" style="1" customWidth="1"/>
    <col min="3" max="3" width="13.7109375" style="1" customWidth="1"/>
    <col min="4" max="4" width="10.7109375" style="1" customWidth="1"/>
    <col min="5" max="5" width="12.28125" style="1" customWidth="1"/>
    <col min="6" max="6" width="10.7109375" style="1" bestFit="1" customWidth="1"/>
    <col min="7" max="7" width="11.421875" style="1" bestFit="1" customWidth="1"/>
    <col min="8" max="8" width="13.7109375" style="1" customWidth="1"/>
    <col min="9" max="9" width="10.140625" style="1" bestFit="1" customWidth="1"/>
    <col min="10" max="10" width="3.7109375" style="1" bestFit="1" customWidth="1"/>
    <col min="11" max="11" width="13.00390625" style="1" customWidth="1"/>
    <col min="12" max="12" width="12.28125" style="9" customWidth="1"/>
    <col min="13" max="13" width="16.57421875" style="9" customWidth="1"/>
    <col min="14" max="14" width="5.57421875" style="1" bestFit="1" customWidth="1"/>
    <col min="15" max="15" width="6.7109375" style="1" customWidth="1"/>
    <col min="16" max="16" width="5.57421875" style="1" bestFit="1" customWidth="1"/>
    <col min="17" max="17" width="4.8515625" style="1" bestFit="1" customWidth="1"/>
    <col min="18" max="18" width="11.8515625" style="1" bestFit="1" customWidth="1"/>
    <col min="19" max="19" width="7.421875" style="1" bestFit="1" customWidth="1"/>
    <col min="20" max="20" width="11.421875" style="1" customWidth="1"/>
    <col min="21" max="21" width="17.140625" style="1" customWidth="1"/>
    <col min="22" max="22" width="21.00390625" style="1" customWidth="1"/>
    <col min="23" max="23" width="11.57421875" style="1" customWidth="1"/>
    <col min="24" max="16384" width="9.140625" style="1" customWidth="1"/>
  </cols>
  <sheetData>
    <row r="1" spans="21:23" ht="15" customHeight="1">
      <c r="U1" s="32"/>
      <c r="V1" s="86" t="s">
        <v>657</v>
      </c>
      <c r="W1" s="86"/>
    </row>
    <row r="2" spans="21:23" ht="15" customHeight="1">
      <c r="U2" s="31"/>
      <c r="W2" s="6"/>
    </row>
    <row r="3" spans="1:24" ht="39" customHeight="1">
      <c r="A3" s="87" t="s">
        <v>703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7"/>
    </row>
    <row r="4" spans="1:24" ht="1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42"/>
      <c r="M4" s="42"/>
      <c r="N4" s="3"/>
      <c r="O4" s="3"/>
      <c r="P4" s="3"/>
      <c r="Q4" s="3"/>
      <c r="R4" s="3"/>
      <c r="S4" s="3"/>
      <c r="T4" s="3"/>
      <c r="U4" s="3"/>
      <c r="V4" s="3"/>
      <c r="W4" s="3"/>
      <c r="X4" s="7"/>
    </row>
    <row r="5" spans="1:24" s="5" customFormat="1" ht="72.75" customHeight="1">
      <c r="A5" s="76" t="s">
        <v>3</v>
      </c>
      <c r="B5" s="76" t="s">
        <v>2</v>
      </c>
      <c r="C5" s="76" t="s">
        <v>148</v>
      </c>
      <c r="D5" s="76" t="s">
        <v>155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 t="s">
        <v>634</v>
      </c>
      <c r="T5" s="76"/>
      <c r="U5" s="88"/>
      <c r="V5" s="88"/>
      <c r="W5" s="88"/>
      <c r="X5" s="2"/>
    </row>
    <row r="6" spans="1:24" s="9" customFormat="1" ht="15" customHeight="1">
      <c r="A6" s="76"/>
      <c r="B6" s="76"/>
      <c r="C6" s="76"/>
      <c r="D6" s="76" t="s">
        <v>636</v>
      </c>
      <c r="E6" s="76"/>
      <c r="F6" s="76"/>
      <c r="G6" s="76"/>
      <c r="H6" s="76"/>
      <c r="I6" s="76"/>
      <c r="J6" s="89" t="s">
        <v>156</v>
      </c>
      <c r="K6" s="90"/>
      <c r="L6" s="76" t="s">
        <v>17</v>
      </c>
      <c r="M6" s="76"/>
      <c r="N6" s="89" t="s">
        <v>157</v>
      </c>
      <c r="O6" s="90"/>
      <c r="P6" s="76" t="s">
        <v>18</v>
      </c>
      <c r="Q6" s="76"/>
      <c r="R6" s="76" t="s">
        <v>158</v>
      </c>
      <c r="S6" s="76" t="s">
        <v>159</v>
      </c>
      <c r="T6" s="76"/>
      <c r="U6" s="89" t="s">
        <v>149</v>
      </c>
      <c r="V6" s="89" t="s">
        <v>160</v>
      </c>
      <c r="W6" s="76" t="s">
        <v>161</v>
      </c>
      <c r="X6" s="8"/>
    </row>
    <row r="7" spans="1:24" s="9" customFormat="1" ht="200.25" customHeight="1">
      <c r="A7" s="76"/>
      <c r="B7" s="76"/>
      <c r="C7" s="76"/>
      <c r="D7" s="22" t="s">
        <v>637</v>
      </c>
      <c r="E7" s="22" t="s">
        <v>638</v>
      </c>
      <c r="F7" s="22" t="s">
        <v>639</v>
      </c>
      <c r="G7" s="22" t="s">
        <v>640</v>
      </c>
      <c r="H7" s="22" t="s">
        <v>641</v>
      </c>
      <c r="I7" s="22" t="s">
        <v>642</v>
      </c>
      <c r="J7" s="91"/>
      <c r="K7" s="92"/>
      <c r="L7" s="76"/>
      <c r="M7" s="76"/>
      <c r="N7" s="91"/>
      <c r="O7" s="92"/>
      <c r="P7" s="76"/>
      <c r="Q7" s="76"/>
      <c r="R7" s="76"/>
      <c r="S7" s="76"/>
      <c r="T7" s="76"/>
      <c r="U7" s="91"/>
      <c r="V7" s="91"/>
      <c r="W7" s="76"/>
      <c r="X7" s="8"/>
    </row>
    <row r="8" spans="1:24" ht="14.25">
      <c r="A8" s="76"/>
      <c r="B8" s="76"/>
      <c r="C8" s="22" t="s">
        <v>15</v>
      </c>
      <c r="D8" s="22" t="s">
        <v>15</v>
      </c>
      <c r="E8" s="22" t="s">
        <v>15</v>
      </c>
      <c r="F8" s="22" t="s">
        <v>15</v>
      </c>
      <c r="G8" s="22" t="s">
        <v>15</v>
      </c>
      <c r="H8" s="22" t="s">
        <v>15</v>
      </c>
      <c r="I8" s="22" t="s">
        <v>15</v>
      </c>
      <c r="J8" s="22" t="s">
        <v>1</v>
      </c>
      <c r="K8" s="22" t="s">
        <v>15</v>
      </c>
      <c r="L8" s="22" t="s">
        <v>143</v>
      </c>
      <c r="M8" s="22" t="s">
        <v>15</v>
      </c>
      <c r="N8" s="22" t="s">
        <v>143</v>
      </c>
      <c r="O8" s="22" t="s">
        <v>15</v>
      </c>
      <c r="P8" s="22" t="s">
        <v>143</v>
      </c>
      <c r="Q8" s="22" t="s">
        <v>15</v>
      </c>
      <c r="R8" s="22" t="s">
        <v>15</v>
      </c>
      <c r="S8" s="22" t="s">
        <v>143</v>
      </c>
      <c r="T8" s="22" t="s">
        <v>15</v>
      </c>
      <c r="U8" s="22" t="s">
        <v>19</v>
      </c>
      <c r="V8" s="22" t="s">
        <v>15</v>
      </c>
      <c r="W8" s="22" t="s">
        <v>15</v>
      </c>
      <c r="X8" s="10"/>
    </row>
    <row r="9" spans="1:24" ht="14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10"/>
    </row>
    <row r="10" spans="1:24" ht="14.25">
      <c r="A10" s="93" t="s">
        <v>145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10"/>
    </row>
    <row r="11" spans="1:24" s="4" customFormat="1" ht="13.5">
      <c r="A11" s="24" t="s">
        <v>25</v>
      </c>
      <c r="B11" s="46" t="s">
        <v>163</v>
      </c>
      <c r="C11" s="25">
        <f>D11+E11+F11+G11+H11+I11+K11+M11+O11+Q11+R11+T11+U11+V11+W11</f>
        <v>748918.86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7">
        <v>0</v>
      </c>
      <c r="K11" s="25">
        <v>0</v>
      </c>
      <c r="L11" s="25">
        <v>406</v>
      </c>
      <c r="M11" s="25">
        <v>748918.86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11"/>
    </row>
    <row r="12" spans="1:24" s="4" customFormat="1" ht="13.5">
      <c r="A12" s="24" t="s">
        <v>26</v>
      </c>
      <c r="B12" s="46" t="s">
        <v>164</v>
      </c>
      <c r="C12" s="25">
        <f aca="true" t="shared" si="0" ref="C12:C75">D12+E12+F12+G12+H12+I12+K12+M12+O12+Q12+R12+T12+U12+V12+W12</f>
        <v>785725.42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7">
        <v>0</v>
      </c>
      <c r="K12" s="25">
        <v>0</v>
      </c>
      <c r="L12" s="25">
        <v>406</v>
      </c>
      <c r="M12" s="25">
        <v>785725.42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11"/>
    </row>
    <row r="13" spans="1:24" s="4" customFormat="1" ht="13.5">
      <c r="A13" s="24" t="s">
        <v>27</v>
      </c>
      <c r="B13" s="46" t="s">
        <v>165</v>
      </c>
      <c r="C13" s="25">
        <f t="shared" si="0"/>
        <v>498119.3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7">
        <v>0</v>
      </c>
      <c r="K13" s="25">
        <v>0</v>
      </c>
      <c r="L13" s="25">
        <v>300.7</v>
      </c>
      <c r="M13" s="25">
        <v>498119.3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11"/>
    </row>
    <row r="14" spans="1:24" s="4" customFormat="1" ht="13.5">
      <c r="A14" s="24" t="s">
        <v>28</v>
      </c>
      <c r="B14" s="46" t="s">
        <v>166</v>
      </c>
      <c r="C14" s="25">
        <f t="shared" si="0"/>
        <v>240494.62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7">
        <v>0</v>
      </c>
      <c r="K14" s="25">
        <v>0</v>
      </c>
      <c r="L14" s="25">
        <v>129</v>
      </c>
      <c r="M14" s="25">
        <v>240494.62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11"/>
    </row>
    <row r="15" spans="1:24" s="4" customFormat="1" ht="13.5">
      <c r="A15" s="24" t="s">
        <v>29</v>
      </c>
      <c r="B15" s="46" t="s">
        <v>167</v>
      </c>
      <c r="C15" s="25">
        <f t="shared" si="0"/>
        <v>681990</v>
      </c>
      <c r="D15" s="25">
        <v>0</v>
      </c>
      <c r="E15" s="25">
        <v>0</v>
      </c>
      <c r="F15" s="25">
        <v>0</v>
      </c>
      <c r="G15" s="25">
        <v>0</v>
      </c>
      <c r="H15" s="25">
        <v>31990</v>
      </c>
      <c r="I15" s="25">
        <v>0</v>
      </c>
      <c r="J15" s="27">
        <v>0</v>
      </c>
      <c r="K15" s="25">
        <v>0</v>
      </c>
      <c r="L15" s="25">
        <v>377</v>
      </c>
      <c r="M15" s="25">
        <v>650000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11"/>
    </row>
    <row r="16" spans="1:24" s="4" customFormat="1" ht="13.5">
      <c r="A16" s="24" t="s">
        <v>30</v>
      </c>
      <c r="B16" s="46" t="s">
        <v>168</v>
      </c>
      <c r="C16" s="25">
        <f t="shared" si="0"/>
        <v>315354.78</v>
      </c>
      <c r="D16" s="25">
        <v>0</v>
      </c>
      <c r="E16" s="25">
        <v>0</v>
      </c>
      <c r="F16" s="25">
        <v>0</v>
      </c>
      <c r="G16" s="25">
        <v>0</v>
      </c>
      <c r="H16" s="25">
        <v>27469</v>
      </c>
      <c r="I16" s="25">
        <v>0</v>
      </c>
      <c r="J16" s="27">
        <v>0</v>
      </c>
      <c r="K16" s="25">
        <v>0</v>
      </c>
      <c r="L16" s="25">
        <v>208.1</v>
      </c>
      <c r="M16" s="25">
        <v>287885.78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11"/>
    </row>
    <row r="17" spans="1:24" s="4" customFormat="1" ht="13.5">
      <c r="A17" s="24" t="s">
        <v>31</v>
      </c>
      <c r="B17" s="46" t="s">
        <v>169</v>
      </c>
      <c r="C17" s="25">
        <f t="shared" si="0"/>
        <v>613181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7">
        <v>0</v>
      </c>
      <c r="K17" s="25">
        <v>0</v>
      </c>
      <c r="L17" s="25">
        <v>356.9</v>
      </c>
      <c r="M17" s="25">
        <v>613181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11"/>
    </row>
    <row r="18" spans="1:24" s="4" customFormat="1" ht="13.5">
      <c r="A18" s="24" t="s">
        <v>32</v>
      </c>
      <c r="B18" s="46" t="s">
        <v>170</v>
      </c>
      <c r="C18" s="25">
        <f t="shared" si="0"/>
        <v>988122</v>
      </c>
      <c r="D18" s="25">
        <v>0</v>
      </c>
      <c r="E18" s="25">
        <v>0</v>
      </c>
      <c r="F18" s="25">
        <v>0</v>
      </c>
      <c r="G18" s="25">
        <v>0</v>
      </c>
      <c r="H18" s="25">
        <v>91315</v>
      </c>
      <c r="I18" s="25">
        <v>0</v>
      </c>
      <c r="J18" s="27">
        <v>0</v>
      </c>
      <c r="K18" s="25">
        <v>0</v>
      </c>
      <c r="L18" s="25">
        <v>621</v>
      </c>
      <c r="M18" s="25">
        <v>896807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11"/>
    </row>
    <row r="19" spans="1:24" s="4" customFormat="1" ht="13.5">
      <c r="A19" s="24" t="s">
        <v>33</v>
      </c>
      <c r="B19" s="46" t="s">
        <v>171</v>
      </c>
      <c r="C19" s="25">
        <f t="shared" si="0"/>
        <v>329644.8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7">
        <v>0</v>
      </c>
      <c r="K19" s="25">
        <v>0</v>
      </c>
      <c r="L19" s="25">
        <v>174.3</v>
      </c>
      <c r="M19" s="25">
        <v>329644.8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11"/>
    </row>
    <row r="20" spans="1:24" s="4" customFormat="1" ht="13.5">
      <c r="A20" s="24" t="s">
        <v>34</v>
      </c>
      <c r="B20" s="46" t="s">
        <v>172</v>
      </c>
      <c r="C20" s="25">
        <f t="shared" si="0"/>
        <v>331344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7">
        <v>0</v>
      </c>
      <c r="K20" s="25">
        <v>0</v>
      </c>
      <c r="L20" s="25">
        <v>258</v>
      </c>
      <c r="M20" s="25">
        <v>331344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11"/>
    </row>
    <row r="21" spans="1:24" s="4" customFormat="1" ht="13.5">
      <c r="A21" s="24" t="s">
        <v>35</v>
      </c>
      <c r="B21" s="46" t="s">
        <v>173</v>
      </c>
      <c r="C21" s="25">
        <f t="shared" si="0"/>
        <v>683287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7">
        <v>0</v>
      </c>
      <c r="K21" s="25">
        <v>0</v>
      </c>
      <c r="L21" s="25">
        <v>462.5</v>
      </c>
      <c r="M21" s="25">
        <v>683287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11"/>
    </row>
    <row r="22" spans="1:24" s="4" customFormat="1" ht="13.5">
      <c r="A22" s="24" t="s">
        <v>36</v>
      </c>
      <c r="B22" s="46" t="s">
        <v>174</v>
      </c>
      <c r="C22" s="25">
        <f t="shared" si="0"/>
        <v>284320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7">
        <v>0</v>
      </c>
      <c r="K22" s="25">
        <v>0</v>
      </c>
      <c r="L22" s="25">
        <v>166</v>
      </c>
      <c r="M22" s="25">
        <v>284320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11"/>
    </row>
    <row r="23" spans="1:24" s="4" customFormat="1" ht="13.5">
      <c r="A23" s="24" t="s">
        <v>37</v>
      </c>
      <c r="B23" s="46" t="s">
        <v>175</v>
      </c>
      <c r="C23" s="25">
        <f t="shared" si="0"/>
        <v>434000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7">
        <v>0</v>
      </c>
      <c r="K23" s="25">
        <v>0</v>
      </c>
      <c r="L23" s="25">
        <v>230.9</v>
      </c>
      <c r="M23" s="25">
        <v>434000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11"/>
    </row>
    <row r="24" spans="1:24" s="4" customFormat="1" ht="13.5">
      <c r="A24" s="24" t="s">
        <v>38</v>
      </c>
      <c r="B24" s="46" t="s">
        <v>644</v>
      </c>
      <c r="C24" s="25">
        <f t="shared" si="0"/>
        <v>888344</v>
      </c>
      <c r="D24" s="25">
        <v>0</v>
      </c>
      <c r="E24" s="25">
        <v>0</v>
      </c>
      <c r="F24" s="25">
        <v>0</v>
      </c>
      <c r="G24" s="25">
        <v>0</v>
      </c>
      <c r="H24" s="25">
        <v>101000</v>
      </c>
      <c r="I24" s="25">
        <v>0</v>
      </c>
      <c r="J24" s="27">
        <v>0</v>
      </c>
      <c r="K24" s="25">
        <v>0</v>
      </c>
      <c r="L24" s="25">
        <v>450.4</v>
      </c>
      <c r="M24" s="25">
        <v>787344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11"/>
    </row>
    <row r="25" spans="1:24" s="4" customFormat="1" ht="13.5">
      <c r="A25" s="24" t="s">
        <v>39</v>
      </c>
      <c r="B25" s="46" t="s">
        <v>176</v>
      </c>
      <c r="C25" s="25">
        <f t="shared" si="0"/>
        <v>509594.29</v>
      </c>
      <c r="D25" s="25">
        <v>0</v>
      </c>
      <c r="E25" s="25">
        <v>0</v>
      </c>
      <c r="F25" s="25">
        <v>0</v>
      </c>
      <c r="G25" s="25">
        <v>0</v>
      </c>
      <c r="H25" s="25">
        <v>78568</v>
      </c>
      <c r="I25" s="25">
        <v>0</v>
      </c>
      <c r="J25" s="27">
        <v>0</v>
      </c>
      <c r="K25" s="25">
        <v>0</v>
      </c>
      <c r="L25" s="25">
        <v>249.13</v>
      </c>
      <c r="M25" s="25">
        <v>431026.29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11"/>
    </row>
    <row r="26" spans="1:24" s="4" customFormat="1" ht="13.5">
      <c r="A26" s="24" t="s">
        <v>40</v>
      </c>
      <c r="B26" s="46" t="s">
        <v>177</v>
      </c>
      <c r="C26" s="25">
        <f t="shared" si="0"/>
        <v>605000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7">
        <v>0</v>
      </c>
      <c r="K26" s="25">
        <v>0</v>
      </c>
      <c r="L26" s="25">
        <v>324</v>
      </c>
      <c r="M26" s="25">
        <v>605000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11"/>
    </row>
    <row r="27" spans="1:24" s="4" customFormat="1" ht="13.5">
      <c r="A27" s="24" t="s">
        <v>41</v>
      </c>
      <c r="B27" s="46" t="s">
        <v>178</v>
      </c>
      <c r="C27" s="25">
        <f t="shared" si="0"/>
        <v>349937.26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7">
        <v>0</v>
      </c>
      <c r="K27" s="25">
        <v>0</v>
      </c>
      <c r="L27" s="25">
        <v>186</v>
      </c>
      <c r="M27" s="25">
        <v>349937.26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11"/>
    </row>
    <row r="28" spans="1:24" s="4" customFormat="1" ht="13.5">
      <c r="A28" s="24" t="s">
        <v>42</v>
      </c>
      <c r="B28" s="17" t="s">
        <v>633</v>
      </c>
      <c r="C28" s="25">
        <f t="shared" si="0"/>
        <v>923322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7">
        <v>0</v>
      </c>
      <c r="K28" s="25">
        <v>0</v>
      </c>
      <c r="L28" s="25">
        <v>489</v>
      </c>
      <c r="M28" s="25">
        <v>923322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11"/>
    </row>
    <row r="29" spans="1:24" s="4" customFormat="1" ht="13.5">
      <c r="A29" s="24" t="s">
        <v>43</v>
      </c>
      <c r="B29" s="46" t="s">
        <v>179</v>
      </c>
      <c r="C29" s="25">
        <f t="shared" si="0"/>
        <v>236163.44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7">
        <v>0</v>
      </c>
      <c r="K29" s="25">
        <v>0</v>
      </c>
      <c r="L29" s="25">
        <v>131</v>
      </c>
      <c r="M29" s="25">
        <v>236163.44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11"/>
    </row>
    <row r="30" spans="1:24" s="4" customFormat="1" ht="13.5">
      <c r="A30" s="24" t="s">
        <v>44</v>
      </c>
      <c r="B30" s="46" t="s">
        <v>180</v>
      </c>
      <c r="C30" s="25">
        <f t="shared" si="0"/>
        <v>907433</v>
      </c>
      <c r="D30" s="25">
        <v>0</v>
      </c>
      <c r="E30" s="25">
        <v>0</v>
      </c>
      <c r="F30" s="25">
        <v>0</v>
      </c>
      <c r="G30" s="25">
        <v>0</v>
      </c>
      <c r="H30" s="25">
        <v>78241</v>
      </c>
      <c r="I30" s="25">
        <v>0</v>
      </c>
      <c r="J30" s="27">
        <v>0</v>
      </c>
      <c r="K30" s="25">
        <v>0</v>
      </c>
      <c r="L30" s="25">
        <v>621</v>
      </c>
      <c r="M30" s="25">
        <v>829192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11"/>
    </row>
    <row r="31" spans="1:24" s="4" customFormat="1" ht="13.5">
      <c r="A31" s="24" t="s">
        <v>45</v>
      </c>
      <c r="B31" s="46" t="s">
        <v>181</v>
      </c>
      <c r="C31" s="25">
        <f t="shared" si="0"/>
        <v>827224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7">
        <v>0</v>
      </c>
      <c r="K31" s="25">
        <v>0</v>
      </c>
      <c r="L31" s="25">
        <v>621</v>
      </c>
      <c r="M31" s="25">
        <v>827224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11"/>
    </row>
    <row r="32" spans="1:24" s="4" customFormat="1" ht="13.5">
      <c r="A32" s="24" t="s">
        <v>46</v>
      </c>
      <c r="B32" s="46" t="s">
        <v>645</v>
      </c>
      <c r="C32" s="25">
        <f t="shared" si="0"/>
        <v>40389.89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7">
        <v>0</v>
      </c>
      <c r="K32" s="25">
        <v>0</v>
      </c>
      <c r="L32" s="25">
        <v>130</v>
      </c>
      <c r="M32" s="25">
        <v>40389.89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11"/>
    </row>
    <row r="33" spans="1:24" s="4" customFormat="1" ht="13.5">
      <c r="A33" s="24" t="s">
        <v>47</v>
      </c>
      <c r="B33" s="46" t="s">
        <v>182</v>
      </c>
      <c r="C33" s="25">
        <f t="shared" si="0"/>
        <v>228088.1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7">
        <v>0</v>
      </c>
      <c r="K33" s="25">
        <v>0</v>
      </c>
      <c r="L33" s="25">
        <v>133</v>
      </c>
      <c r="M33" s="25">
        <v>228088.1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11"/>
    </row>
    <row r="34" spans="1:24" s="4" customFormat="1" ht="13.5">
      <c r="A34" s="24" t="s">
        <v>48</v>
      </c>
      <c r="B34" s="46" t="s">
        <v>183</v>
      </c>
      <c r="C34" s="25">
        <f t="shared" si="0"/>
        <v>799721.4</v>
      </c>
      <c r="D34" s="25">
        <v>0</v>
      </c>
      <c r="E34" s="25">
        <v>0</v>
      </c>
      <c r="F34" s="25">
        <v>0</v>
      </c>
      <c r="G34" s="25">
        <v>0</v>
      </c>
      <c r="H34" s="25">
        <v>72120.42</v>
      </c>
      <c r="I34" s="25">
        <v>0</v>
      </c>
      <c r="J34" s="27">
        <v>0</v>
      </c>
      <c r="K34" s="25">
        <v>0</v>
      </c>
      <c r="L34" s="25">
        <v>494</v>
      </c>
      <c r="M34" s="25">
        <v>727600.98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11"/>
    </row>
    <row r="35" spans="1:24" s="4" customFormat="1" ht="13.5">
      <c r="A35" s="24" t="s">
        <v>49</v>
      </c>
      <c r="B35" s="46" t="s">
        <v>184</v>
      </c>
      <c r="C35" s="25">
        <f t="shared" si="0"/>
        <v>230741.92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7">
        <v>0</v>
      </c>
      <c r="K35" s="25">
        <v>0</v>
      </c>
      <c r="L35" s="25">
        <v>129.6</v>
      </c>
      <c r="M35" s="25">
        <v>230741.92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11"/>
    </row>
    <row r="36" spans="1:24" s="4" customFormat="1" ht="13.5">
      <c r="A36" s="24" t="s">
        <v>50</v>
      </c>
      <c r="B36" s="46" t="s">
        <v>185</v>
      </c>
      <c r="C36" s="25">
        <f t="shared" si="0"/>
        <v>853445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7">
        <v>0</v>
      </c>
      <c r="K36" s="25">
        <v>0</v>
      </c>
      <c r="L36" s="25">
        <v>589.58</v>
      </c>
      <c r="M36" s="25">
        <v>853445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11"/>
    </row>
    <row r="37" spans="1:24" s="4" customFormat="1" ht="13.5">
      <c r="A37" s="24" t="s">
        <v>51</v>
      </c>
      <c r="B37" s="46" t="s">
        <v>186</v>
      </c>
      <c r="C37" s="25">
        <f t="shared" si="0"/>
        <v>488336.89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7">
        <v>0</v>
      </c>
      <c r="K37" s="25">
        <v>0</v>
      </c>
      <c r="L37" s="25">
        <v>267</v>
      </c>
      <c r="M37" s="25">
        <v>488336.89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11"/>
    </row>
    <row r="38" spans="1:24" s="4" customFormat="1" ht="13.5">
      <c r="A38" s="24" t="s">
        <v>52</v>
      </c>
      <c r="B38" s="46" t="s">
        <v>187</v>
      </c>
      <c r="C38" s="25">
        <f t="shared" si="0"/>
        <v>1732004.84</v>
      </c>
      <c r="D38" s="25">
        <v>0</v>
      </c>
      <c r="E38" s="25">
        <v>0</v>
      </c>
      <c r="F38" s="25">
        <v>0</v>
      </c>
      <c r="G38" s="25">
        <v>147039</v>
      </c>
      <c r="H38" s="25">
        <v>121249</v>
      </c>
      <c r="I38" s="25">
        <v>0</v>
      </c>
      <c r="J38" s="27">
        <v>0</v>
      </c>
      <c r="K38" s="25">
        <v>0</v>
      </c>
      <c r="L38" s="25">
        <v>698.9</v>
      </c>
      <c r="M38" s="25">
        <v>1463716.84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11"/>
    </row>
    <row r="39" spans="1:24" s="4" customFormat="1" ht="13.5">
      <c r="A39" s="24" t="s">
        <v>53</v>
      </c>
      <c r="B39" s="46" t="s">
        <v>188</v>
      </c>
      <c r="C39" s="25">
        <f t="shared" si="0"/>
        <v>281228.22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7">
        <v>0</v>
      </c>
      <c r="K39" s="25">
        <v>0</v>
      </c>
      <c r="L39" s="25">
        <v>212</v>
      </c>
      <c r="M39" s="25">
        <v>281228.22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11"/>
    </row>
    <row r="40" spans="1:24" s="4" customFormat="1" ht="13.5">
      <c r="A40" s="24" t="s">
        <v>54</v>
      </c>
      <c r="B40" s="46" t="s">
        <v>189</v>
      </c>
      <c r="C40" s="25">
        <f t="shared" si="0"/>
        <v>397036.96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7">
        <v>0</v>
      </c>
      <c r="K40" s="25">
        <v>0</v>
      </c>
      <c r="L40" s="25">
        <v>209.9</v>
      </c>
      <c r="M40" s="25">
        <v>397036.96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11"/>
    </row>
    <row r="41" spans="1:24" s="4" customFormat="1" ht="13.5">
      <c r="A41" s="24" t="s">
        <v>55</v>
      </c>
      <c r="B41" s="46" t="s">
        <v>190</v>
      </c>
      <c r="C41" s="25">
        <f t="shared" si="0"/>
        <v>501599.58</v>
      </c>
      <c r="D41" s="25">
        <v>0</v>
      </c>
      <c r="E41" s="25">
        <v>0</v>
      </c>
      <c r="F41" s="25">
        <v>0</v>
      </c>
      <c r="G41" s="25">
        <v>0</v>
      </c>
      <c r="H41" s="25">
        <v>38000</v>
      </c>
      <c r="I41" s="25">
        <v>0</v>
      </c>
      <c r="J41" s="27">
        <v>0</v>
      </c>
      <c r="K41" s="25">
        <v>0</v>
      </c>
      <c r="L41" s="25">
        <v>304</v>
      </c>
      <c r="M41" s="25">
        <v>463599.58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11"/>
    </row>
    <row r="42" spans="1:24" s="4" customFormat="1" ht="13.5">
      <c r="A42" s="24" t="s">
        <v>56</v>
      </c>
      <c r="B42" s="46" t="s">
        <v>191</v>
      </c>
      <c r="C42" s="25">
        <f t="shared" si="0"/>
        <v>480075.92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7">
        <v>0</v>
      </c>
      <c r="K42" s="25">
        <v>0</v>
      </c>
      <c r="L42" s="25">
        <v>308</v>
      </c>
      <c r="M42" s="25">
        <v>480075.92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11"/>
    </row>
    <row r="43" spans="1:24" s="4" customFormat="1" ht="13.5">
      <c r="A43" s="24" t="s">
        <v>57</v>
      </c>
      <c r="B43" s="46" t="s">
        <v>192</v>
      </c>
      <c r="C43" s="25">
        <f t="shared" si="0"/>
        <v>376929.76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7">
        <v>0</v>
      </c>
      <c r="K43" s="25">
        <v>0</v>
      </c>
      <c r="L43" s="25">
        <v>236</v>
      </c>
      <c r="M43" s="25">
        <v>376929.76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11"/>
    </row>
    <row r="44" spans="1:24" s="4" customFormat="1" ht="13.5">
      <c r="A44" s="24" t="s">
        <v>58</v>
      </c>
      <c r="B44" s="46" t="s">
        <v>193</v>
      </c>
      <c r="C44" s="25">
        <f t="shared" si="0"/>
        <v>311758.36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7">
        <v>0</v>
      </c>
      <c r="K44" s="25">
        <v>0</v>
      </c>
      <c r="L44" s="25">
        <v>172</v>
      </c>
      <c r="M44" s="25">
        <v>311758.36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11"/>
    </row>
    <row r="45" spans="1:24" s="4" customFormat="1" ht="13.5">
      <c r="A45" s="24" t="s">
        <v>59</v>
      </c>
      <c r="B45" s="46" t="s">
        <v>194</v>
      </c>
      <c r="C45" s="25">
        <f t="shared" si="0"/>
        <v>256388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7">
        <v>0</v>
      </c>
      <c r="K45" s="25">
        <v>0</v>
      </c>
      <c r="L45" s="25">
        <v>168</v>
      </c>
      <c r="M45" s="25">
        <v>256388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11"/>
    </row>
    <row r="46" spans="1:24" s="4" customFormat="1" ht="13.5">
      <c r="A46" s="24" t="s">
        <v>60</v>
      </c>
      <c r="B46" s="46" t="s">
        <v>195</v>
      </c>
      <c r="C46" s="25">
        <f t="shared" si="0"/>
        <v>245965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7">
        <v>0</v>
      </c>
      <c r="K46" s="25">
        <v>0</v>
      </c>
      <c r="L46" s="25">
        <v>168</v>
      </c>
      <c r="M46" s="25">
        <v>245965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11"/>
    </row>
    <row r="47" spans="1:24" s="4" customFormat="1" ht="13.5">
      <c r="A47" s="24" t="s">
        <v>61</v>
      </c>
      <c r="B47" s="46" t="s">
        <v>196</v>
      </c>
      <c r="C47" s="25">
        <f t="shared" si="0"/>
        <v>214390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7">
        <v>0</v>
      </c>
      <c r="K47" s="25">
        <v>0</v>
      </c>
      <c r="L47" s="25">
        <v>189</v>
      </c>
      <c r="M47" s="25">
        <v>214390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11"/>
    </row>
    <row r="48" spans="1:24" s="4" customFormat="1" ht="13.5">
      <c r="A48" s="24" t="s">
        <v>62</v>
      </c>
      <c r="B48" s="46" t="s">
        <v>686</v>
      </c>
      <c r="C48" s="25">
        <f t="shared" si="0"/>
        <v>682446.69</v>
      </c>
      <c r="D48" s="25">
        <v>0</v>
      </c>
      <c r="E48" s="25">
        <v>0</v>
      </c>
      <c r="F48" s="25">
        <v>0</v>
      </c>
      <c r="G48" s="25">
        <v>0</v>
      </c>
      <c r="H48" s="25">
        <v>91747</v>
      </c>
      <c r="I48" s="25">
        <v>0</v>
      </c>
      <c r="J48" s="27">
        <v>0</v>
      </c>
      <c r="K48" s="25">
        <v>0</v>
      </c>
      <c r="L48" s="25">
        <v>312</v>
      </c>
      <c r="M48" s="25">
        <v>590699.69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11"/>
    </row>
    <row r="49" spans="1:24" s="4" customFormat="1" ht="13.5">
      <c r="A49" s="24" t="s">
        <v>63</v>
      </c>
      <c r="B49" s="46" t="s">
        <v>197</v>
      </c>
      <c r="C49" s="25">
        <f t="shared" si="0"/>
        <v>491281.42</v>
      </c>
      <c r="D49" s="25">
        <v>0</v>
      </c>
      <c r="E49" s="25">
        <v>0</v>
      </c>
      <c r="F49" s="25">
        <v>0</v>
      </c>
      <c r="G49" s="25">
        <v>0</v>
      </c>
      <c r="H49" s="25">
        <v>48936</v>
      </c>
      <c r="I49" s="25">
        <v>0</v>
      </c>
      <c r="J49" s="27">
        <v>0</v>
      </c>
      <c r="K49" s="25">
        <v>0</v>
      </c>
      <c r="L49" s="25">
        <v>236</v>
      </c>
      <c r="M49" s="25">
        <v>442345.42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11"/>
    </row>
    <row r="50" spans="1:24" s="4" customFormat="1" ht="13.5">
      <c r="A50" s="24" t="s">
        <v>64</v>
      </c>
      <c r="B50" s="46" t="s">
        <v>198</v>
      </c>
      <c r="C50" s="25">
        <f t="shared" si="0"/>
        <v>457970</v>
      </c>
      <c r="D50" s="25">
        <v>0</v>
      </c>
      <c r="E50" s="25">
        <v>0</v>
      </c>
      <c r="F50" s="25">
        <v>0</v>
      </c>
      <c r="G50" s="25">
        <v>0</v>
      </c>
      <c r="H50" s="25">
        <v>48936</v>
      </c>
      <c r="I50" s="25">
        <v>0</v>
      </c>
      <c r="J50" s="27">
        <v>0</v>
      </c>
      <c r="K50" s="25">
        <v>0</v>
      </c>
      <c r="L50" s="25">
        <v>380</v>
      </c>
      <c r="M50" s="25">
        <v>409034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11"/>
    </row>
    <row r="51" spans="1:24" s="4" customFormat="1" ht="13.5">
      <c r="A51" s="24" t="s">
        <v>65</v>
      </c>
      <c r="B51" s="46" t="s">
        <v>199</v>
      </c>
      <c r="C51" s="25">
        <f t="shared" si="0"/>
        <v>405468</v>
      </c>
      <c r="D51" s="25">
        <v>0</v>
      </c>
      <c r="E51" s="25">
        <v>0</v>
      </c>
      <c r="F51" s="25">
        <v>0</v>
      </c>
      <c r="G51" s="25">
        <v>0</v>
      </c>
      <c r="H51" s="25">
        <v>48936</v>
      </c>
      <c r="I51" s="25">
        <v>0</v>
      </c>
      <c r="J51" s="27">
        <v>0</v>
      </c>
      <c r="K51" s="25">
        <v>0</v>
      </c>
      <c r="L51" s="25">
        <v>171</v>
      </c>
      <c r="M51" s="25">
        <v>356532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11"/>
    </row>
    <row r="52" spans="1:24" s="4" customFormat="1" ht="13.5">
      <c r="A52" s="24" t="s">
        <v>66</v>
      </c>
      <c r="B52" s="46" t="s">
        <v>200</v>
      </c>
      <c r="C52" s="25">
        <f t="shared" si="0"/>
        <v>337867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7">
        <v>0</v>
      </c>
      <c r="K52" s="25">
        <v>0</v>
      </c>
      <c r="L52" s="25">
        <v>380</v>
      </c>
      <c r="M52" s="25">
        <v>337867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11"/>
    </row>
    <row r="53" spans="1:24" s="4" customFormat="1" ht="13.5">
      <c r="A53" s="24" t="s">
        <v>67</v>
      </c>
      <c r="B53" s="46" t="s">
        <v>201</v>
      </c>
      <c r="C53" s="25">
        <f t="shared" si="0"/>
        <v>407542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7">
        <v>0</v>
      </c>
      <c r="K53" s="25">
        <v>0</v>
      </c>
      <c r="L53" s="25">
        <v>156.45</v>
      </c>
      <c r="M53" s="25">
        <v>407542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11"/>
    </row>
    <row r="54" spans="1:24" s="4" customFormat="1" ht="13.5">
      <c r="A54" s="24" t="s">
        <v>68</v>
      </c>
      <c r="B54" s="46" t="s">
        <v>202</v>
      </c>
      <c r="C54" s="25">
        <f t="shared" si="0"/>
        <v>506345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7">
        <v>0</v>
      </c>
      <c r="K54" s="25">
        <v>0</v>
      </c>
      <c r="L54" s="25">
        <v>290</v>
      </c>
      <c r="M54" s="25">
        <v>506345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11"/>
    </row>
    <row r="55" spans="1:24" s="4" customFormat="1" ht="13.5">
      <c r="A55" s="24" t="s">
        <v>69</v>
      </c>
      <c r="B55" s="46" t="s">
        <v>203</v>
      </c>
      <c r="C55" s="25">
        <f t="shared" si="0"/>
        <v>622491.3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7">
        <v>0</v>
      </c>
      <c r="K55" s="25">
        <v>0</v>
      </c>
      <c r="L55" s="25">
        <f>153+200</f>
        <v>353</v>
      </c>
      <c r="M55" s="25">
        <v>622491.3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11"/>
    </row>
    <row r="56" spans="1:24" s="4" customFormat="1" ht="13.5">
      <c r="A56" s="24" t="s">
        <v>70</v>
      </c>
      <c r="B56" s="46" t="s">
        <v>204</v>
      </c>
      <c r="C56" s="25">
        <f t="shared" si="0"/>
        <v>294491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7">
        <v>0</v>
      </c>
      <c r="K56" s="25">
        <v>0</v>
      </c>
      <c r="L56" s="25">
        <v>184</v>
      </c>
      <c r="M56" s="25">
        <v>294491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11"/>
    </row>
    <row r="57" spans="1:24" s="4" customFormat="1" ht="13.5">
      <c r="A57" s="24" t="s">
        <v>71</v>
      </c>
      <c r="B57" s="46" t="s">
        <v>205</v>
      </c>
      <c r="C57" s="25">
        <f t="shared" si="0"/>
        <v>149447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7">
        <v>0</v>
      </c>
      <c r="K57" s="25">
        <v>0</v>
      </c>
      <c r="L57" s="25">
        <v>88</v>
      </c>
      <c r="M57" s="25">
        <v>149447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11"/>
    </row>
    <row r="58" spans="1:24" s="4" customFormat="1" ht="13.5">
      <c r="A58" s="24" t="s">
        <v>72</v>
      </c>
      <c r="B58" s="46" t="s">
        <v>206</v>
      </c>
      <c r="C58" s="25">
        <f t="shared" si="0"/>
        <v>205272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7">
        <v>0</v>
      </c>
      <c r="K58" s="25">
        <v>0</v>
      </c>
      <c r="L58" s="25">
        <v>153.7</v>
      </c>
      <c r="M58" s="25">
        <v>205272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11"/>
    </row>
    <row r="59" spans="1:24" s="4" customFormat="1" ht="13.5">
      <c r="A59" s="24" t="s">
        <v>73</v>
      </c>
      <c r="B59" s="46" t="s">
        <v>207</v>
      </c>
      <c r="C59" s="25">
        <f t="shared" si="0"/>
        <v>218433.34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7">
        <v>0</v>
      </c>
      <c r="K59" s="25">
        <v>0</v>
      </c>
      <c r="L59" s="25">
        <v>165</v>
      </c>
      <c r="M59" s="25">
        <v>218433.34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11"/>
    </row>
    <row r="60" spans="1:24" s="4" customFormat="1" ht="13.5">
      <c r="A60" s="24" t="s">
        <v>74</v>
      </c>
      <c r="B60" s="46" t="s">
        <v>208</v>
      </c>
      <c r="C60" s="25">
        <f t="shared" si="0"/>
        <v>121930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7">
        <v>0</v>
      </c>
      <c r="K60" s="25">
        <v>0</v>
      </c>
      <c r="L60" s="25">
        <v>92</v>
      </c>
      <c r="M60" s="25">
        <v>121930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11"/>
    </row>
    <row r="61" spans="1:24" s="4" customFormat="1" ht="13.5">
      <c r="A61" s="24" t="s">
        <v>75</v>
      </c>
      <c r="B61" s="46" t="s">
        <v>209</v>
      </c>
      <c r="C61" s="25">
        <f t="shared" si="0"/>
        <v>404527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7">
        <v>0</v>
      </c>
      <c r="K61" s="25">
        <v>0</v>
      </c>
      <c r="L61" s="25">
        <v>271</v>
      </c>
      <c r="M61" s="25">
        <v>404527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11"/>
    </row>
    <row r="62" spans="1:24" s="4" customFormat="1" ht="13.5">
      <c r="A62" s="24" t="s">
        <v>76</v>
      </c>
      <c r="B62" s="46" t="s">
        <v>210</v>
      </c>
      <c r="C62" s="25">
        <f t="shared" si="0"/>
        <v>480018.1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7">
        <v>0</v>
      </c>
      <c r="K62" s="25">
        <v>0</v>
      </c>
      <c r="L62" s="25">
        <v>312.2</v>
      </c>
      <c r="M62" s="25">
        <v>480018.1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11"/>
    </row>
    <row r="63" spans="1:24" s="4" customFormat="1" ht="13.5">
      <c r="A63" s="24" t="s">
        <v>77</v>
      </c>
      <c r="B63" s="46" t="s">
        <v>211</v>
      </c>
      <c r="C63" s="25">
        <f t="shared" si="0"/>
        <v>489632.74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7">
        <v>0</v>
      </c>
      <c r="K63" s="25">
        <v>0</v>
      </c>
      <c r="L63" s="25">
        <v>289</v>
      </c>
      <c r="M63" s="25">
        <v>489632.74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11"/>
    </row>
    <row r="64" spans="1:24" s="4" customFormat="1" ht="13.5">
      <c r="A64" s="24" t="s">
        <v>78</v>
      </c>
      <c r="B64" s="46" t="s">
        <v>212</v>
      </c>
      <c r="C64" s="25">
        <f t="shared" si="0"/>
        <v>278067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7">
        <v>0</v>
      </c>
      <c r="K64" s="25">
        <v>0</v>
      </c>
      <c r="L64" s="25">
        <v>178</v>
      </c>
      <c r="M64" s="25">
        <v>278067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11"/>
    </row>
    <row r="65" spans="1:24" s="4" customFormat="1" ht="13.5">
      <c r="A65" s="24" t="s">
        <v>79</v>
      </c>
      <c r="B65" s="46" t="s">
        <v>690</v>
      </c>
      <c r="C65" s="25">
        <f t="shared" si="0"/>
        <v>321679.9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7">
        <v>0</v>
      </c>
      <c r="K65" s="25">
        <v>0</v>
      </c>
      <c r="L65" s="25">
        <v>174.59</v>
      </c>
      <c r="M65" s="25">
        <v>321679.9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11"/>
    </row>
    <row r="66" spans="1:24" s="4" customFormat="1" ht="13.5">
      <c r="A66" s="24" t="s">
        <v>80</v>
      </c>
      <c r="B66" s="46" t="s">
        <v>213</v>
      </c>
      <c r="C66" s="25">
        <f t="shared" si="0"/>
        <v>983822.64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7">
        <v>0</v>
      </c>
      <c r="K66" s="25">
        <v>0</v>
      </c>
      <c r="L66" s="25">
        <v>729</v>
      </c>
      <c r="M66" s="25">
        <v>983822.64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11"/>
    </row>
    <row r="67" spans="1:24" s="4" customFormat="1" ht="13.5">
      <c r="A67" s="24" t="s">
        <v>81</v>
      </c>
      <c r="B67" s="46" t="s">
        <v>214</v>
      </c>
      <c r="C67" s="25">
        <f t="shared" si="0"/>
        <v>1476946.65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7">
        <v>0</v>
      </c>
      <c r="K67" s="25">
        <v>0</v>
      </c>
      <c r="L67" s="25">
        <v>785</v>
      </c>
      <c r="M67" s="25">
        <v>1476946.65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11"/>
    </row>
    <row r="68" spans="1:24" s="4" customFormat="1" ht="13.5">
      <c r="A68" s="24" t="s">
        <v>82</v>
      </c>
      <c r="B68" s="46" t="s">
        <v>215</v>
      </c>
      <c r="C68" s="25">
        <f t="shared" si="0"/>
        <v>298247.56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7">
        <v>0</v>
      </c>
      <c r="K68" s="25">
        <v>0</v>
      </c>
      <c r="L68" s="25">
        <v>175.48</v>
      </c>
      <c r="M68" s="25">
        <v>298247.56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11"/>
    </row>
    <row r="69" spans="1:24" s="4" customFormat="1" ht="13.5">
      <c r="A69" s="24" t="s">
        <v>83</v>
      </c>
      <c r="B69" s="46" t="s">
        <v>216</v>
      </c>
      <c r="C69" s="25">
        <f t="shared" si="0"/>
        <v>473804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7">
        <v>0</v>
      </c>
      <c r="K69" s="25">
        <v>0</v>
      </c>
      <c r="L69" s="25">
        <v>258.94</v>
      </c>
      <c r="M69" s="25">
        <v>473804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11"/>
    </row>
    <row r="70" spans="1:24" s="4" customFormat="1" ht="13.5">
      <c r="A70" s="24" t="s">
        <v>84</v>
      </c>
      <c r="B70" s="46" t="s">
        <v>688</v>
      </c>
      <c r="C70" s="25">
        <f t="shared" si="0"/>
        <v>632900.08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7">
        <v>0</v>
      </c>
      <c r="K70" s="25">
        <v>0</v>
      </c>
      <c r="L70" s="25">
        <f>257.2+121.7</f>
        <v>378.9</v>
      </c>
      <c r="M70" s="25">
        <v>632900.08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11"/>
    </row>
    <row r="71" spans="1:24" s="4" customFormat="1" ht="13.5">
      <c r="A71" s="24" t="s">
        <v>85</v>
      </c>
      <c r="B71" s="46" t="s">
        <v>217</v>
      </c>
      <c r="C71" s="25">
        <f t="shared" si="0"/>
        <v>145953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7">
        <v>0</v>
      </c>
      <c r="K71" s="25">
        <v>0</v>
      </c>
      <c r="L71" s="25">
        <v>214</v>
      </c>
      <c r="M71" s="25">
        <v>145953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11"/>
    </row>
    <row r="72" spans="1:24" s="4" customFormat="1" ht="13.5">
      <c r="A72" s="24" t="s">
        <v>86</v>
      </c>
      <c r="B72" s="46" t="s">
        <v>218</v>
      </c>
      <c r="C72" s="25">
        <f t="shared" si="0"/>
        <v>408604.5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7">
        <v>0</v>
      </c>
      <c r="K72" s="25">
        <v>0</v>
      </c>
      <c r="L72" s="25">
        <v>268.9</v>
      </c>
      <c r="M72" s="25">
        <v>408604.5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11"/>
    </row>
    <row r="73" spans="1:24" s="4" customFormat="1" ht="13.5">
      <c r="A73" s="24" t="s">
        <v>87</v>
      </c>
      <c r="B73" s="46" t="s">
        <v>219</v>
      </c>
      <c r="C73" s="25">
        <f t="shared" si="0"/>
        <v>406486.4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7">
        <v>0</v>
      </c>
      <c r="K73" s="25">
        <v>0</v>
      </c>
      <c r="L73" s="25">
        <v>262.55</v>
      </c>
      <c r="M73" s="25">
        <v>406486.4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11"/>
    </row>
    <row r="74" spans="1:24" s="4" customFormat="1" ht="13.5">
      <c r="A74" s="24" t="s">
        <v>88</v>
      </c>
      <c r="B74" s="46" t="s">
        <v>220</v>
      </c>
      <c r="C74" s="25">
        <f t="shared" si="0"/>
        <v>414182.43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7">
        <v>0</v>
      </c>
      <c r="K74" s="25">
        <v>0</v>
      </c>
      <c r="L74" s="25">
        <v>266</v>
      </c>
      <c r="M74" s="25">
        <v>414182.43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11"/>
    </row>
    <row r="75" spans="1:24" s="4" customFormat="1" ht="13.5">
      <c r="A75" s="24" t="s">
        <v>89</v>
      </c>
      <c r="B75" s="46" t="s">
        <v>221</v>
      </c>
      <c r="C75" s="25">
        <f t="shared" si="0"/>
        <v>260568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7">
        <v>0</v>
      </c>
      <c r="K75" s="25">
        <v>0</v>
      </c>
      <c r="L75" s="25">
        <v>170</v>
      </c>
      <c r="M75" s="25">
        <v>260568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11"/>
    </row>
    <row r="76" spans="1:24" s="4" customFormat="1" ht="13.5">
      <c r="A76" s="24" t="s">
        <v>90</v>
      </c>
      <c r="B76" s="46" t="s">
        <v>222</v>
      </c>
      <c r="C76" s="25">
        <f aca="true" t="shared" si="1" ref="C76:C136">D76+E76+F76+G76+H76+I76+K76+M76+O76+Q76+R76+T76+U76+V76+W76</f>
        <v>262000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7">
        <v>0</v>
      </c>
      <c r="K76" s="25">
        <v>0</v>
      </c>
      <c r="L76" s="25">
        <v>150</v>
      </c>
      <c r="M76" s="25">
        <v>262000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11"/>
    </row>
    <row r="77" spans="1:24" s="4" customFormat="1" ht="13.5">
      <c r="A77" s="24" t="s">
        <v>91</v>
      </c>
      <c r="B77" s="46" t="s">
        <v>223</v>
      </c>
      <c r="C77" s="25">
        <f t="shared" si="1"/>
        <v>435634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7">
        <v>0</v>
      </c>
      <c r="K77" s="25">
        <v>0</v>
      </c>
      <c r="L77" s="25">
        <v>260.1</v>
      </c>
      <c r="M77" s="25">
        <v>435634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11"/>
    </row>
    <row r="78" spans="1:24" s="4" customFormat="1" ht="13.5">
      <c r="A78" s="24" t="s">
        <v>663</v>
      </c>
      <c r="B78" s="46" t="s">
        <v>224</v>
      </c>
      <c r="C78" s="25">
        <f t="shared" si="1"/>
        <v>413992.38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7">
        <v>0</v>
      </c>
      <c r="K78" s="25">
        <v>0</v>
      </c>
      <c r="L78" s="25">
        <v>281</v>
      </c>
      <c r="M78" s="25">
        <v>413992.38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11"/>
    </row>
    <row r="79" spans="1:24" s="4" customFormat="1" ht="13.5">
      <c r="A79" s="24" t="s">
        <v>92</v>
      </c>
      <c r="B79" s="46" t="s">
        <v>225</v>
      </c>
      <c r="C79" s="25">
        <f t="shared" si="1"/>
        <v>407415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7">
        <v>0</v>
      </c>
      <c r="K79" s="25">
        <v>0</v>
      </c>
      <c r="L79" s="25">
        <v>261</v>
      </c>
      <c r="M79" s="25">
        <v>407415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11"/>
    </row>
    <row r="80" spans="1:24" s="4" customFormat="1" ht="13.5">
      <c r="A80" s="24" t="s">
        <v>93</v>
      </c>
      <c r="B80" s="46" t="s">
        <v>226</v>
      </c>
      <c r="C80" s="25">
        <f t="shared" si="1"/>
        <v>417804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7">
        <v>0</v>
      </c>
      <c r="K80" s="25">
        <v>0</v>
      </c>
      <c r="L80" s="25">
        <v>234</v>
      </c>
      <c r="M80" s="25">
        <v>417804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11"/>
    </row>
    <row r="81" spans="1:24" s="4" customFormat="1" ht="13.5">
      <c r="A81" s="24" t="s">
        <v>94</v>
      </c>
      <c r="B81" s="46" t="s">
        <v>227</v>
      </c>
      <c r="C81" s="25">
        <f t="shared" si="1"/>
        <v>360803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7">
        <v>0</v>
      </c>
      <c r="K81" s="25">
        <v>0</v>
      </c>
      <c r="L81" s="25">
        <v>230.58</v>
      </c>
      <c r="M81" s="25">
        <v>360803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11"/>
    </row>
    <row r="82" spans="1:24" s="4" customFormat="1" ht="13.5">
      <c r="A82" s="24" t="s">
        <v>95</v>
      </c>
      <c r="B82" s="46" t="s">
        <v>228</v>
      </c>
      <c r="C82" s="25">
        <f t="shared" si="1"/>
        <v>435267</v>
      </c>
      <c r="D82" s="25">
        <v>0</v>
      </c>
      <c r="E82" s="25">
        <v>0</v>
      </c>
      <c r="F82" s="25">
        <v>0</v>
      </c>
      <c r="G82" s="25">
        <v>0</v>
      </c>
      <c r="H82" s="25">
        <v>435267</v>
      </c>
      <c r="I82" s="25">
        <v>0</v>
      </c>
      <c r="J82" s="27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11"/>
    </row>
    <row r="83" spans="1:24" s="4" customFormat="1" ht="13.5">
      <c r="A83" s="24" t="s">
        <v>96</v>
      </c>
      <c r="B83" s="46" t="s">
        <v>229</v>
      </c>
      <c r="C83" s="25">
        <f t="shared" si="1"/>
        <v>367116.99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7">
        <v>0</v>
      </c>
      <c r="K83" s="25">
        <v>0</v>
      </c>
      <c r="L83" s="25">
        <v>210</v>
      </c>
      <c r="M83" s="25">
        <v>367116.99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11"/>
    </row>
    <row r="84" spans="1:24" s="4" customFormat="1" ht="13.5">
      <c r="A84" s="24" t="s">
        <v>97</v>
      </c>
      <c r="B84" s="46" t="s">
        <v>230</v>
      </c>
      <c r="C84" s="25">
        <f t="shared" si="1"/>
        <v>210179.65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7">
        <v>0</v>
      </c>
      <c r="K84" s="25">
        <v>0</v>
      </c>
      <c r="L84" s="25">
        <v>161</v>
      </c>
      <c r="M84" s="25">
        <v>210179.65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11"/>
    </row>
    <row r="85" spans="1:24" s="4" customFormat="1" ht="13.5">
      <c r="A85" s="24" t="s">
        <v>98</v>
      </c>
      <c r="B85" s="46" t="s">
        <v>231</v>
      </c>
      <c r="C85" s="25">
        <f t="shared" si="1"/>
        <v>604758.26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7">
        <v>0</v>
      </c>
      <c r="K85" s="25">
        <v>0</v>
      </c>
      <c r="L85" s="25">
        <v>347</v>
      </c>
      <c r="M85" s="25">
        <v>604758.26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11"/>
    </row>
    <row r="86" spans="1:24" s="4" customFormat="1" ht="13.5">
      <c r="A86" s="24" t="s">
        <v>99</v>
      </c>
      <c r="B86" s="46" t="s">
        <v>707</v>
      </c>
      <c r="C86" s="25">
        <f t="shared" si="1"/>
        <v>693248.8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7">
        <v>0</v>
      </c>
      <c r="K86" s="25">
        <v>0</v>
      </c>
      <c r="L86" s="25">
        <v>418</v>
      </c>
      <c r="M86" s="25">
        <v>693248.8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11"/>
    </row>
    <row r="87" spans="1:24" s="4" customFormat="1" ht="13.5">
      <c r="A87" s="24" t="s">
        <v>100</v>
      </c>
      <c r="B87" s="46" t="s">
        <v>232</v>
      </c>
      <c r="C87" s="25">
        <f t="shared" si="1"/>
        <v>1112718.78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7">
        <v>0</v>
      </c>
      <c r="K87" s="25">
        <v>0</v>
      </c>
      <c r="L87" s="25">
        <v>697.3</v>
      </c>
      <c r="M87" s="25">
        <v>1112718.78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11"/>
    </row>
    <row r="88" spans="1:24" s="4" customFormat="1" ht="13.5">
      <c r="A88" s="24" t="s">
        <v>101</v>
      </c>
      <c r="B88" s="46" t="s">
        <v>233</v>
      </c>
      <c r="C88" s="25">
        <f t="shared" si="1"/>
        <v>376560.4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7">
        <v>0</v>
      </c>
      <c r="K88" s="25">
        <v>0</v>
      </c>
      <c r="L88" s="25">
        <v>205</v>
      </c>
      <c r="M88" s="25">
        <v>376560.4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11"/>
    </row>
    <row r="89" spans="1:24" s="4" customFormat="1" ht="13.5">
      <c r="A89" s="24" t="s">
        <v>102</v>
      </c>
      <c r="B89" s="46" t="s">
        <v>681</v>
      </c>
      <c r="C89" s="25">
        <f t="shared" si="1"/>
        <v>543556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7">
        <v>0</v>
      </c>
      <c r="K89" s="25">
        <v>0</v>
      </c>
      <c r="L89" s="25">
        <v>454.8</v>
      </c>
      <c r="M89" s="25">
        <v>543556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11"/>
    </row>
    <row r="90" spans="1:24" s="4" customFormat="1" ht="13.5">
      <c r="A90" s="24" t="s">
        <v>103</v>
      </c>
      <c r="B90" s="46" t="s">
        <v>682</v>
      </c>
      <c r="C90" s="25">
        <f t="shared" si="1"/>
        <v>338760.3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7">
        <v>0</v>
      </c>
      <c r="K90" s="25">
        <v>0</v>
      </c>
      <c r="L90" s="25">
        <v>201</v>
      </c>
      <c r="M90" s="25">
        <v>338760.3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11"/>
    </row>
    <row r="91" spans="1:24" s="4" customFormat="1" ht="13.5">
      <c r="A91" s="24" t="s">
        <v>104</v>
      </c>
      <c r="B91" s="46" t="s">
        <v>683</v>
      </c>
      <c r="C91" s="25">
        <f t="shared" si="1"/>
        <v>304310.2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7">
        <v>0</v>
      </c>
      <c r="K91" s="25">
        <v>0</v>
      </c>
      <c r="L91" s="25">
        <v>181.1</v>
      </c>
      <c r="M91" s="25">
        <v>304310.2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11"/>
    </row>
    <row r="92" spans="1:24" s="4" customFormat="1" ht="13.5">
      <c r="A92" s="24" t="s">
        <v>105</v>
      </c>
      <c r="B92" s="46" t="s">
        <v>684</v>
      </c>
      <c r="C92" s="25">
        <f t="shared" si="1"/>
        <v>235408.82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7">
        <v>0</v>
      </c>
      <c r="K92" s="25">
        <v>0</v>
      </c>
      <c r="L92" s="25">
        <v>161</v>
      </c>
      <c r="M92" s="25">
        <v>235408.82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11"/>
    </row>
    <row r="93" spans="1:24" s="4" customFormat="1" ht="13.5">
      <c r="A93" s="24" t="s">
        <v>106</v>
      </c>
      <c r="B93" s="46" t="s">
        <v>234</v>
      </c>
      <c r="C93" s="25">
        <f t="shared" si="1"/>
        <v>2143010.96</v>
      </c>
      <c r="D93" s="25">
        <v>0</v>
      </c>
      <c r="E93" s="25">
        <v>0</v>
      </c>
      <c r="F93" s="25">
        <v>0</v>
      </c>
      <c r="G93" s="25">
        <v>207914</v>
      </c>
      <c r="H93" s="25">
        <v>202949</v>
      </c>
      <c r="I93" s="25">
        <v>0</v>
      </c>
      <c r="J93" s="27">
        <v>0</v>
      </c>
      <c r="K93" s="25">
        <v>0</v>
      </c>
      <c r="L93" s="25">
        <v>950</v>
      </c>
      <c r="M93" s="25">
        <v>1732147.96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11"/>
    </row>
    <row r="94" spans="1:24" s="4" customFormat="1" ht="13.5">
      <c r="A94" s="24" t="s">
        <v>107</v>
      </c>
      <c r="B94" s="46" t="s">
        <v>235</v>
      </c>
      <c r="C94" s="25">
        <f t="shared" si="1"/>
        <v>493304.9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7">
        <v>0</v>
      </c>
      <c r="K94" s="25">
        <v>0</v>
      </c>
      <c r="L94" s="25">
        <v>579</v>
      </c>
      <c r="M94" s="25">
        <v>493304.9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11"/>
    </row>
    <row r="95" spans="1:24" s="4" customFormat="1" ht="13.5">
      <c r="A95" s="24" t="s">
        <v>108</v>
      </c>
      <c r="B95" s="46" t="s">
        <v>236</v>
      </c>
      <c r="C95" s="25">
        <f t="shared" si="1"/>
        <v>1524272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7">
        <v>0</v>
      </c>
      <c r="K95" s="25">
        <v>0</v>
      </c>
      <c r="L95" s="25">
        <v>950</v>
      </c>
      <c r="M95" s="25">
        <v>1524272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11"/>
    </row>
    <row r="96" spans="1:24" s="4" customFormat="1" ht="13.5">
      <c r="A96" s="24" t="s">
        <v>109</v>
      </c>
      <c r="B96" s="46" t="s">
        <v>237</v>
      </c>
      <c r="C96" s="25">
        <f t="shared" si="1"/>
        <v>2068827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7">
        <v>0</v>
      </c>
      <c r="K96" s="25">
        <v>0</v>
      </c>
      <c r="L96" s="25">
        <v>1613.6</v>
      </c>
      <c r="M96" s="25">
        <v>2068827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11"/>
    </row>
    <row r="97" spans="1:24" s="4" customFormat="1" ht="13.5">
      <c r="A97" s="24" t="s">
        <v>110</v>
      </c>
      <c r="B97" s="46" t="s">
        <v>238</v>
      </c>
      <c r="C97" s="25">
        <f t="shared" si="1"/>
        <v>823568</v>
      </c>
      <c r="D97" s="25">
        <v>0</v>
      </c>
      <c r="E97" s="25">
        <v>0</v>
      </c>
      <c r="F97" s="25">
        <v>0</v>
      </c>
      <c r="G97" s="25">
        <v>40475</v>
      </c>
      <c r="H97" s="25">
        <v>37479</v>
      </c>
      <c r="I97" s="25">
        <v>0</v>
      </c>
      <c r="J97" s="27">
        <v>0</v>
      </c>
      <c r="K97" s="25">
        <v>0</v>
      </c>
      <c r="L97" s="25">
        <v>399</v>
      </c>
      <c r="M97" s="25">
        <v>745614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11"/>
    </row>
    <row r="98" spans="1:24" s="4" customFormat="1" ht="13.5">
      <c r="A98" s="24" t="s">
        <v>111</v>
      </c>
      <c r="B98" s="46" t="s">
        <v>239</v>
      </c>
      <c r="C98" s="25">
        <f t="shared" si="1"/>
        <v>162998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7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96</v>
      </c>
      <c r="T98" s="25">
        <v>162998</v>
      </c>
      <c r="U98" s="25">
        <v>0</v>
      </c>
      <c r="V98" s="25">
        <v>0</v>
      </c>
      <c r="W98" s="25">
        <v>0</v>
      </c>
      <c r="X98" s="11"/>
    </row>
    <row r="99" spans="1:24" s="4" customFormat="1" ht="13.5">
      <c r="A99" s="24" t="s">
        <v>112</v>
      </c>
      <c r="B99" s="46" t="s">
        <v>240</v>
      </c>
      <c r="C99" s="25">
        <f t="shared" si="1"/>
        <v>572164.18</v>
      </c>
      <c r="D99" s="25">
        <v>0</v>
      </c>
      <c r="E99" s="25">
        <v>0</v>
      </c>
      <c r="F99" s="25">
        <v>0</v>
      </c>
      <c r="G99" s="25">
        <v>0</v>
      </c>
      <c r="H99" s="25">
        <v>46709</v>
      </c>
      <c r="I99" s="25">
        <v>0</v>
      </c>
      <c r="J99" s="27">
        <v>0</v>
      </c>
      <c r="K99" s="25">
        <v>0</v>
      </c>
      <c r="L99" s="25">
        <v>368</v>
      </c>
      <c r="M99" s="25">
        <v>525455.18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11"/>
    </row>
    <row r="100" spans="1:24" s="4" customFormat="1" ht="13.5">
      <c r="A100" s="24" t="s">
        <v>113</v>
      </c>
      <c r="B100" s="46" t="s">
        <v>241</v>
      </c>
      <c r="C100" s="25">
        <f t="shared" si="1"/>
        <v>74463</v>
      </c>
      <c r="D100" s="25">
        <v>0</v>
      </c>
      <c r="E100" s="25">
        <v>0</v>
      </c>
      <c r="F100" s="25">
        <v>0</v>
      </c>
      <c r="G100" s="25">
        <v>37620</v>
      </c>
      <c r="H100" s="25">
        <v>36843</v>
      </c>
      <c r="I100" s="25">
        <v>0</v>
      </c>
      <c r="J100" s="27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11"/>
    </row>
    <row r="101" spans="1:24" s="4" customFormat="1" ht="13.5">
      <c r="A101" s="24" t="s">
        <v>114</v>
      </c>
      <c r="B101" s="46" t="s">
        <v>242</v>
      </c>
      <c r="C101" s="25">
        <f t="shared" si="1"/>
        <v>45717</v>
      </c>
      <c r="D101" s="25">
        <v>0</v>
      </c>
      <c r="E101" s="25">
        <v>0</v>
      </c>
      <c r="F101" s="25">
        <v>0</v>
      </c>
      <c r="G101" s="25">
        <v>32459</v>
      </c>
      <c r="H101" s="25">
        <v>13258</v>
      </c>
      <c r="I101" s="25">
        <v>0</v>
      </c>
      <c r="J101" s="27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11"/>
    </row>
    <row r="102" spans="1:24" s="4" customFormat="1" ht="13.5">
      <c r="A102" s="24" t="s">
        <v>115</v>
      </c>
      <c r="B102" s="46" t="s">
        <v>243</v>
      </c>
      <c r="C102" s="25">
        <f t="shared" si="1"/>
        <v>109679</v>
      </c>
      <c r="D102" s="25">
        <v>0</v>
      </c>
      <c r="E102" s="25">
        <v>0</v>
      </c>
      <c r="F102" s="25">
        <v>0</v>
      </c>
      <c r="G102" s="25">
        <v>55934</v>
      </c>
      <c r="H102" s="25">
        <v>53745</v>
      </c>
      <c r="I102" s="25">
        <v>0</v>
      </c>
      <c r="J102" s="27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11"/>
    </row>
    <row r="103" spans="1:24" s="4" customFormat="1" ht="13.5">
      <c r="A103" s="24" t="s">
        <v>116</v>
      </c>
      <c r="B103" s="46" t="s">
        <v>700</v>
      </c>
      <c r="C103" s="25">
        <f t="shared" si="1"/>
        <v>1307360</v>
      </c>
      <c r="D103" s="25">
        <v>0</v>
      </c>
      <c r="E103" s="25">
        <v>0</v>
      </c>
      <c r="F103" s="25">
        <v>0</v>
      </c>
      <c r="G103" s="25">
        <v>155938</v>
      </c>
      <c r="H103" s="25">
        <v>134209</v>
      </c>
      <c r="I103" s="25">
        <v>0</v>
      </c>
      <c r="J103" s="27">
        <v>0</v>
      </c>
      <c r="K103" s="25">
        <v>0</v>
      </c>
      <c r="L103" s="25">
        <v>1110</v>
      </c>
      <c r="M103" s="25">
        <v>1017213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11"/>
    </row>
    <row r="104" spans="1:24" s="4" customFormat="1" ht="13.5">
      <c r="A104" s="24" t="s">
        <v>117</v>
      </c>
      <c r="B104" s="46" t="s">
        <v>244</v>
      </c>
      <c r="C104" s="25">
        <f t="shared" si="1"/>
        <v>792449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7">
        <v>0</v>
      </c>
      <c r="K104" s="25">
        <v>0</v>
      </c>
      <c r="L104" s="25">
        <v>401.2</v>
      </c>
      <c r="M104" s="25">
        <v>792449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11"/>
    </row>
    <row r="105" spans="1:24" s="4" customFormat="1" ht="13.5">
      <c r="A105" s="24" t="s">
        <v>118</v>
      </c>
      <c r="B105" s="46" t="s">
        <v>245</v>
      </c>
      <c r="C105" s="25">
        <f t="shared" si="1"/>
        <v>170045.08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7">
        <v>0</v>
      </c>
      <c r="K105" s="25">
        <v>0</v>
      </c>
      <c r="L105" s="25">
        <v>106.14</v>
      </c>
      <c r="M105" s="25">
        <v>170045.08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11"/>
    </row>
    <row r="106" spans="1:24" s="4" customFormat="1" ht="13.5">
      <c r="A106" s="24" t="s">
        <v>119</v>
      </c>
      <c r="B106" s="46" t="s">
        <v>246</v>
      </c>
      <c r="C106" s="25">
        <f t="shared" si="1"/>
        <v>319241.92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7">
        <v>0</v>
      </c>
      <c r="K106" s="25">
        <v>0</v>
      </c>
      <c r="L106" s="25">
        <v>214.72</v>
      </c>
      <c r="M106" s="25">
        <v>319241.92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11"/>
    </row>
    <row r="107" spans="1:24" s="4" customFormat="1" ht="13.5">
      <c r="A107" s="24" t="s">
        <v>120</v>
      </c>
      <c r="B107" s="46" t="s">
        <v>247</v>
      </c>
      <c r="C107" s="25">
        <f t="shared" si="1"/>
        <v>193262.76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7">
        <v>0</v>
      </c>
      <c r="K107" s="25">
        <v>0</v>
      </c>
      <c r="L107" s="25">
        <v>118.77</v>
      </c>
      <c r="M107" s="25">
        <v>193262.76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11"/>
    </row>
    <row r="108" spans="1:24" s="4" customFormat="1" ht="13.5">
      <c r="A108" s="24" t="s">
        <v>121</v>
      </c>
      <c r="B108" s="46" t="s">
        <v>248</v>
      </c>
      <c r="C108" s="25">
        <f t="shared" si="1"/>
        <v>314199.78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7">
        <v>0</v>
      </c>
      <c r="K108" s="25">
        <v>0</v>
      </c>
      <c r="L108" s="25">
        <v>197.5</v>
      </c>
      <c r="M108" s="25">
        <v>314199.78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11"/>
    </row>
    <row r="109" spans="1:24" s="4" customFormat="1" ht="13.5">
      <c r="A109" s="24" t="s">
        <v>122</v>
      </c>
      <c r="B109" s="46" t="s">
        <v>249</v>
      </c>
      <c r="C109" s="25">
        <f t="shared" si="1"/>
        <v>438306.28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7">
        <v>0</v>
      </c>
      <c r="K109" s="25">
        <v>0</v>
      </c>
      <c r="L109" s="25">
        <v>281.84</v>
      </c>
      <c r="M109" s="25">
        <v>438306.28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11"/>
    </row>
    <row r="110" spans="1:24" s="4" customFormat="1" ht="13.5">
      <c r="A110" s="24" t="s">
        <v>123</v>
      </c>
      <c r="B110" s="46" t="s">
        <v>250</v>
      </c>
      <c r="C110" s="25">
        <f t="shared" si="1"/>
        <v>364918.54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7">
        <v>0</v>
      </c>
      <c r="K110" s="25">
        <v>0</v>
      </c>
      <c r="L110" s="25">
        <v>236.34</v>
      </c>
      <c r="M110" s="25">
        <v>364918.54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11"/>
    </row>
    <row r="111" spans="1:24" s="4" customFormat="1" ht="13.5">
      <c r="A111" s="24" t="s">
        <v>124</v>
      </c>
      <c r="B111" s="46" t="s">
        <v>251</v>
      </c>
      <c r="C111" s="25">
        <f t="shared" si="1"/>
        <v>306905.02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7">
        <v>0</v>
      </c>
      <c r="K111" s="25">
        <v>0</v>
      </c>
      <c r="L111" s="25">
        <v>200.38</v>
      </c>
      <c r="M111" s="25">
        <v>306905.02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11"/>
    </row>
    <row r="112" spans="1:24" s="4" customFormat="1" ht="13.5">
      <c r="A112" s="24" t="s">
        <v>125</v>
      </c>
      <c r="B112" s="46" t="s">
        <v>252</v>
      </c>
      <c r="C112" s="25">
        <f t="shared" si="1"/>
        <v>138942.64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7">
        <v>0</v>
      </c>
      <c r="K112" s="25">
        <v>0</v>
      </c>
      <c r="L112" s="25">
        <v>93.6</v>
      </c>
      <c r="M112" s="25">
        <v>138942.64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11"/>
    </row>
    <row r="113" spans="1:24" s="4" customFormat="1" ht="13.5">
      <c r="A113" s="24" t="s">
        <v>126</v>
      </c>
      <c r="B113" s="46" t="s">
        <v>253</v>
      </c>
      <c r="C113" s="25">
        <f t="shared" si="1"/>
        <v>568176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7">
        <v>0</v>
      </c>
      <c r="K113" s="25">
        <v>0</v>
      </c>
      <c r="L113" s="25">
        <v>389.22</v>
      </c>
      <c r="M113" s="25">
        <v>568176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11"/>
    </row>
    <row r="114" spans="1:24" s="4" customFormat="1" ht="13.5">
      <c r="A114" s="24" t="s">
        <v>127</v>
      </c>
      <c r="B114" s="46" t="s">
        <v>254</v>
      </c>
      <c r="C114" s="25">
        <f t="shared" si="1"/>
        <v>106402.88</v>
      </c>
      <c r="D114" s="25">
        <v>0</v>
      </c>
      <c r="E114" s="25">
        <v>0</v>
      </c>
      <c r="F114" s="25">
        <v>0</v>
      </c>
      <c r="G114" s="25">
        <v>0</v>
      </c>
      <c r="H114" s="25">
        <v>106402.88</v>
      </c>
      <c r="I114" s="25">
        <v>0</v>
      </c>
      <c r="J114" s="27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11"/>
    </row>
    <row r="115" spans="1:24" s="4" customFormat="1" ht="13.5">
      <c r="A115" s="24" t="s">
        <v>128</v>
      </c>
      <c r="B115" s="46" t="s">
        <v>255</v>
      </c>
      <c r="C115" s="25">
        <f t="shared" si="1"/>
        <v>341320.9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7">
        <v>0</v>
      </c>
      <c r="K115" s="25">
        <v>0</v>
      </c>
      <c r="L115" s="25">
        <v>296</v>
      </c>
      <c r="M115" s="25">
        <v>341320.9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11"/>
    </row>
    <row r="116" spans="1:24" s="4" customFormat="1" ht="13.5">
      <c r="A116" s="24" t="s">
        <v>129</v>
      </c>
      <c r="B116" s="46" t="s">
        <v>256</v>
      </c>
      <c r="C116" s="25">
        <f t="shared" si="1"/>
        <v>346743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7">
        <v>0</v>
      </c>
      <c r="K116" s="25">
        <v>0</v>
      </c>
      <c r="L116" s="25">
        <v>225</v>
      </c>
      <c r="M116" s="25">
        <v>346743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11"/>
    </row>
    <row r="117" spans="1:24" s="4" customFormat="1" ht="13.5">
      <c r="A117" s="24" t="s">
        <v>130</v>
      </c>
      <c r="B117" s="46" t="s">
        <v>257</v>
      </c>
      <c r="C117" s="25">
        <f t="shared" si="1"/>
        <v>538990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7">
        <v>0</v>
      </c>
      <c r="K117" s="25">
        <v>0</v>
      </c>
      <c r="L117" s="25">
        <v>296</v>
      </c>
      <c r="M117" s="25">
        <v>538990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11"/>
    </row>
    <row r="118" spans="1:24" s="4" customFormat="1" ht="13.5">
      <c r="A118" s="24" t="s">
        <v>664</v>
      </c>
      <c r="B118" s="46" t="s">
        <v>258</v>
      </c>
      <c r="C118" s="25">
        <f t="shared" si="1"/>
        <v>414100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7">
        <v>0</v>
      </c>
      <c r="K118" s="25">
        <v>0</v>
      </c>
      <c r="L118" s="25">
        <v>296</v>
      </c>
      <c r="M118" s="25">
        <v>414100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11"/>
    </row>
    <row r="119" spans="1:24" s="4" customFormat="1" ht="13.5">
      <c r="A119" s="24" t="s">
        <v>131</v>
      </c>
      <c r="B119" s="46" t="s">
        <v>259</v>
      </c>
      <c r="C119" s="25">
        <f t="shared" si="1"/>
        <v>297338.76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7">
        <v>0</v>
      </c>
      <c r="K119" s="25">
        <v>0</v>
      </c>
      <c r="L119" s="25">
        <v>296</v>
      </c>
      <c r="M119" s="25">
        <v>297338.76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11"/>
    </row>
    <row r="120" spans="1:24" s="4" customFormat="1" ht="13.5">
      <c r="A120" s="24" t="s">
        <v>132</v>
      </c>
      <c r="B120" s="46" t="s">
        <v>260</v>
      </c>
      <c r="C120" s="25">
        <f t="shared" si="1"/>
        <v>200113.84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7">
        <v>0</v>
      </c>
      <c r="K120" s="25">
        <v>0</v>
      </c>
      <c r="L120" s="25">
        <v>296</v>
      </c>
      <c r="M120" s="25">
        <v>200113.84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11"/>
    </row>
    <row r="121" spans="1:24" s="4" customFormat="1" ht="13.5">
      <c r="A121" s="24" t="s">
        <v>133</v>
      </c>
      <c r="B121" s="46" t="s">
        <v>261</v>
      </c>
      <c r="C121" s="25">
        <f t="shared" si="1"/>
        <v>700300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7">
        <v>0</v>
      </c>
      <c r="K121" s="25">
        <v>0</v>
      </c>
      <c r="L121" s="25">
        <v>327.33</v>
      </c>
      <c r="M121" s="25">
        <v>600300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100000</v>
      </c>
      <c r="X121" s="11"/>
    </row>
    <row r="122" spans="1:24" s="4" customFormat="1" ht="13.5">
      <c r="A122" s="24" t="s">
        <v>134</v>
      </c>
      <c r="B122" s="46" t="s">
        <v>262</v>
      </c>
      <c r="C122" s="25">
        <f t="shared" si="1"/>
        <v>507345</v>
      </c>
      <c r="D122" s="25">
        <v>0</v>
      </c>
      <c r="E122" s="25">
        <v>0</v>
      </c>
      <c r="F122" s="25">
        <v>0</v>
      </c>
      <c r="G122" s="25">
        <v>0</v>
      </c>
      <c r="H122" s="25">
        <v>101292</v>
      </c>
      <c r="I122" s="25">
        <v>0</v>
      </c>
      <c r="J122" s="27">
        <v>0</v>
      </c>
      <c r="K122" s="25">
        <v>0</v>
      </c>
      <c r="L122" s="25">
        <v>247</v>
      </c>
      <c r="M122" s="25">
        <v>406053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11"/>
    </row>
    <row r="123" spans="1:24" s="4" customFormat="1" ht="13.5">
      <c r="A123" s="24" t="s">
        <v>135</v>
      </c>
      <c r="B123" s="46" t="s">
        <v>263</v>
      </c>
      <c r="C123" s="25">
        <f t="shared" si="1"/>
        <v>518352.77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7">
        <v>0</v>
      </c>
      <c r="K123" s="25">
        <v>0</v>
      </c>
      <c r="L123" s="25">
        <v>365</v>
      </c>
      <c r="M123" s="25">
        <v>518352.77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11"/>
    </row>
    <row r="124" spans="1:24" s="4" customFormat="1" ht="13.5">
      <c r="A124" s="24" t="s">
        <v>665</v>
      </c>
      <c r="B124" s="46" t="s">
        <v>264</v>
      </c>
      <c r="C124" s="25">
        <f t="shared" si="1"/>
        <v>170199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7">
        <v>0</v>
      </c>
      <c r="K124" s="25">
        <v>0</v>
      </c>
      <c r="L124" s="25">
        <v>122.4</v>
      </c>
      <c r="M124" s="25">
        <v>170199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11"/>
    </row>
    <row r="125" spans="1:24" s="4" customFormat="1" ht="13.5">
      <c r="A125" s="24" t="s">
        <v>442</v>
      </c>
      <c r="B125" s="46" t="s">
        <v>265</v>
      </c>
      <c r="C125" s="25">
        <f t="shared" si="1"/>
        <v>251404.9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7">
        <v>0</v>
      </c>
      <c r="K125" s="25">
        <v>0</v>
      </c>
      <c r="L125" s="25">
        <v>173</v>
      </c>
      <c r="M125" s="25">
        <v>251404.9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11"/>
    </row>
    <row r="126" spans="1:24" s="4" customFormat="1" ht="13.5">
      <c r="A126" s="24" t="s">
        <v>443</v>
      </c>
      <c r="B126" s="46" t="s">
        <v>266</v>
      </c>
      <c r="C126" s="25">
        <f t="shared" si="1"/>
        <v>924787.24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7">
        <v>0</v>
      </c>
      <c r="K126" s="25">
        <v>0</v>
      </c>
      <c r="L126" s="25">
        <v>725</v>
      </c>
      <c r="M126" s="25">
        <v>924787.24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11"/>
    </row>
    <row r="127" spans="1:24" s="4" customFormat="1" ht="13.5">
      <c r="A127" s="24" t="s">
        <v>444</v>
      </c>
      <c r="B127" s="46" t="s">
        <v>267</v>
      </c>
      <c r="C127" s="25">
        <f t="shared" si="1"/>
        <v>356681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7">
        <v>0</v>
      </c>
      <c r="K127" s="25">
        <v>0</v>
      </c>
      <c r="L127" s="25">
        <v>310.63</v>
      </c>
      <c r="M127" s="25">
        <v>356681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11"/>
    </row>
    <row r="128" spans="1:24" s="4" customFormat="1" ht="13.5">
      <c r="A128" s="24" t="s">
        <v>666</v>
      </c>
      <c r="B128" s="46" t="s">
        <v>268</v>
      </c>
      <c r="C128" s="25">
        <f t="shared" si="1"/>
        <v>1134210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7">
        <v>0</v>
      </c>
      <c r="K128" s="25">
        <v>0</v>
      </c>
      <c r="L128" s="25">
        <v>620</v>
      </c>
      <c r="M128" s="25">
        <v>1034210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100000</v>
      </c>
      <c r="X128" s="11"/>
    </row>
    <row r="129" spans="1:24" s="4" customFormat="1" ht="13.5">
      <c r="A129" s="24" t="s">
        <v>445</v>
      </c>
      <c r="B129" s="46" t="s">
        <v>269</v>
      </c>
      <c r="C129" s="25">
        <f t="shared" si="1"/>
        <v>327980.43</v>
      </c>
      <c r="D129" s="25">
        <v>0</v>
      </c>
      <c r="E129" s="25">
        <v>0</v>
      </c>
      <c r="F129" s="25">
        <v>0</v>
      </c>
      <c r="G129" s="25">
        <v>0</v>
      </c>
      <c r="H129" s="25">
        <v>76521</v>
      </c>
      <c r="I129" s="25">
        <v>0</v>
      </c>
      <c r="J129" s="27">
        <v>0</v>
      </c>
      <c r="K129" s="25">
        <v>0</v>
      </c>
      <c r="L129" s="25">
        <v>132.9</v>
      </c>
      <c r="M129" s="25">
        <v>251459.43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11"/>
    </row>
    <row r="130" spans="1:24" s="4" customFormat="1" ht="13.5">
      <c r="A130" s="24" t="s">
        <v>446</v>
      </c>
      <c r="B130" s="46" t="s">
        <v>270</v>
      </c>
      <c r="C130" s="25">
        <f t="shared" si="1"/>
        <v>2054377.54</v>
      </c>
      <c r="D130" s="25">
        <v>0</v>
      </c>
      <c r="E130" s="25">
        <v>0</v>
      </c>
      <c r="F130" s="25">
        <v>0</v>
      </c>
      <c r="G130" s="25">
        <v>483047</v>
      </c>
      <c r="H130" s="25">
        <v>478883</v>
      </c>
      <c r="I130" s="25">
        <v>0</v>
      </c>
      <c r="J130" s="27">
        <v>0</v>
      </c>
      <c r="K130" s="25">
        <v>0</v>
      </c>
      <c r="L130" s="25">
        <v>610.25</v>
      </c>
      <c r="M130" s="25">
        <v>1092447.54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11"/>
    </row>
    <row r="131" spans="1:24" s="4" customFormat="1" ht="13.5">
      <c r="A131" s="24" t="s">
        <v>667</v>
      </c>
      <c r="B131" s="46" t="s">
        <v>271</v>
      </c>
      <c r="C131" s="25">
        <f t="shared" si="1"/>
        <v>282949.84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7">
        <v>0</v>
      </c>
      <c r="K131" s="25">
        <v>0</v>
      </c>
      <c r="L131" s="25">
        <v>121.62</v>
      </c>
      <c r="M131" s="25">
        <v>282949.84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11"/>
    </row>
    <row r="132" spans="1:24" s="4" customFormat="1" ht="13.5">
      <c r="A132" s="24" t="s">
        <v>447</v>
      </c>
      <c r="B132" s="17" t="s">
        <v>272</v>
      </c>
      <c r="C132" s="25">
        <f t="shared" si="1"/>
        <v>260489.72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7">
        <v>0</v>
      </c>
      <c r="K132" s="25">
        <v>0</v>
      </c>
      <c r="L132" s="25">
        <v>149</v>
      </c>
      <c r="M132" s="25">
        <v>260489.72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11"/>
    </row>
    <row r="133" spans="1:24" s="4" customFormat="1" ht="13.5">
      <c r="A133" s="24" t="s">
        <v>668</v>
      </c>
      <c r="B133" s="17" t="s">
        <v>273</v>
      </c>
      <c r="C133" s="25">
        <f t="shared" si="1"/>
        <v>309333.46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7">
        <v>0</v>
      </c>
      <c r="K133" s="25">
        <v>0</v>
      </c>
      <c r="L133" s="25">
        <v>191</v>
      </c>
      <c r="M133" s="25">
        <v>309333.46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11"/>
    </row>
    <row r="134" spans="1:24" s="4" customFormat="1" ht="13.5">
      <c r="A134" s="24" t="s">
        <v>448</v>
      </c>
      <c r="B134" s="17" t="s">
        <v>274</v>
      </c>
      <c r="C134" s="25">
        <f t="shared" si="1"/>
        <v>250637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7">
        <v>0</v>
      </c>
      <c r="K134" s="25">
        <v>0</v>
      </c>
      <c r="L134" s="25">
        <v>180</v>
      </c>
      <c r="M134" s="25">
        <v>250637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11"/>
    </row>
    <row r="135" spans="1:24" s="4" customFormat="1" ht="13.5">
      <c r="A135" s="24" t="s">
        <v>449</v>
      </c>
      <c r="B135" s="17" t="s">
        <v>275</v>
      </c>
      <c r="C135" s="25">
        <f t="shared" si="1"/>
        <v>205832.12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7">
        <v>0</v>
      </c>
      <c r="K135" s="25">
        <v>0</v>
      </c>
      <c r="L135" s="25">
        <v>131</v>
      </c>
      <c r="M135" s="25">
        <v>205832.12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11"/>
    </row>
    <row r="136" spans="1:24" s="4" customFormat="1" ht="13.5">
      <c r="A136" s="24" t="s">
        <v>450</v>
      </c>
      <c r="B136" s="17" t="s">
        <v>276</v>
      </c>
      <c r="C136" s="25">
        <f t="shared" si="1"/>
        <v>414969.42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7">
        <v>0</v>
      </c>
      <c r="K136" s="25">
        <v>0</v>
      </c>
      <c r="L136" s="25">
        <v>240</v>
      </c>
      <c r="M136" s="25">
        <v>414969.42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11"/>
    </row>
    <row r="137" spans="1:24" s="4" customFormat="1" ht="13.5">
      <c r="A137" s="24" t="s">
        <v>451</v>
      </c>
      <c r="B137" s="46" t="s">
        <v>277</v>
      </c>
      <c r="C137" s="25">
        <f aca="true" t="shared" si="2" ref="C137:C195">D137+E137+F137+G137+H137+I137+K137+M137+O137+Q137+R137+T137+U137+V137+W137</f>
        <v>609885.36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7">
        <v>0</v>
      </c>
      <c r="K137" s="25">
        <v>0</v>
      </c>
      <c r="L137" s="25">
        <v>211</v>
      </c>
      <c r="M137" s="25">
        <v>609885.36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11"/>
    </row>
    <row r="138" spans="1:24" s="4" customFormat="1" ht="13.5">
      <c r="A138" s="24" t="s">
        <v>452</v>
      </c>
      <c r="B138" s="46" t="s">
        <v>278</v>
      </c>
      <c r="C138" s="25">
        <f t="shared" si="2"/>
        <v>215491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7">
        <v>0</v>
      </c>
      <c r="K138" s="25">
        <v>0</v>
      </c>
      <c r="L138" s="25">
        <v>146.6</v>
      </c>
      <c r="M138" s="25">
        <v>215491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11"/>
    </row>
    <row r="139" spans="1:24" s="4" customFormat="1" ht="13.5">
      <c r="A139" s="24" t="s">
        <v>453</v>
      </c>
      <c r="B139" s="46" t="s">
        <v>279</v>
      </c>
      <c r="C139" s="25">
        <f t="shared" si="2"/>
        <v>933551</v>
      </c>
      <c r="D139" s="25">
        <v>933551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7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11"/>
    </row>
    <row r="140" spans="1:24" s="4" customFormat="1" ht="13.5">
      <c r="A140" s="24" t="s">
        <v>454</v>
      </c>
      <c r="B140" s="17" t="s">
        <v>280</v>
      </c>
      <c r="C140" s="25">
        <f t="shared" si="2"/>
        <v>650707</v>
      </c>
      <c r="D140" s="25">
        <v>0</v>
      </c>
      <c r="E140" s="25">
        <v>0</v>
      </c>
      <c r="F140" s="25">
        <v>0</v>
      </c>
      <c r="G140" s="25">
        <v>367413</v>
      </c>
      <c r="H140" s="25">
        <v>283294</v>
      </c>
      <c r="I140" s="25">
        <v>0</v>
      </c>
      <c r="J140" s="27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11"/>
    </row>
    <row r="141" spans="1:24" s="4" customFormat="1" ht="13.5">
      <c r="A141" s="24" t="s">
        <v>455</v>
      </c>
      <c r="B141" s="17" t="s">
        <v>281</v>
      </c>
      <c r="C141" s="25">
        <f t="shared" si="2"/>
        <v>2040344.7</v>
      </c>
      <c r="D141" s="25">
        <v>0</v>
      </c>
      <c r="E141" s="25">
        <v>0</v>
      </c>
      <c r="F141" s="25">
        <v>0</v>
      </c>
      <c r="G141" s="25">
        <v>131784</v>
      </c>
      <c r="H141" s="25">
        <v>130932</v>
      </c>
      <c r="I141" s="25">
        <v>0</v>
      </c>
      <c r="J141" s="27">
        <v>0</v>
      </c>
      <c r="K141" s="25">
        <v>0</v>
      </c>
      <c r="L141" s="25">
        <v>1018</v>
      </c>
      <c r="M141" s="25">
        <v>1777628.7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11"/>
    </row>
    <row r="142" spans="1:24" s="4" customFormat="1" ht="13.5">
      <c r="A142" s="24" t="s">
        <v>456</v>
      </c>
      <c r="B142" s="17" t="s">
        <v>693</v>
      </c>
      <c r="C142" s="25">
        <f t="shared" si="2"/>
        <v>596760.22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7">
        <v>0</v>
      </c>
      <c r="K142" s="25">
        <v>0</v>
      </c>
      <c r="L142" s="25">
        <v>346.2</v>
      </c>
      <c r="M142" s="25">
        <v>596760.22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11"/>
    </row>
    <row r="143" spans="1:24" s="4" customFormat="1" ht="13.5">
      <c r="A143" s="24" t="s">
        <v>457</v>
      </c>
      <c r="B143" s="17" t="s">
        <v>282</v>
      </c>
      <c r="C143" s="25">
        <f t="shared" si="2"/>
        <v>657735.54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7">
        <v>0</v>
      </c>
      <c r="K143" s="25">
        <v>0</v>
      </c>
      <c r="L143" s="25">
        <v>362</v>
      </c>
      <c r="M143" s="25">
        <v>657735.54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11"/>
    </row>
    <row r="144" spans="1:24" s="4" customFormat="1" ht="13.5">
      <c r="A144" s="24" t="s">
        <v>458</v>
      </c>
      <c r="B144" s="17" t="s">
        <v>283</v>
      </c>
      <c r="C144" s="25">
        <f t="shared" si="2"/>
        <v>190072.57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7">
        <v>0</v>
      </c>
      <c r="K144" s="25">
        <v>0</v>
      </c>
      <c r="L144" s="25">
        <v>120</v>
      </c>
      <c r="M144" s="25">
        <v>190072.57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11"/>
    </row>
    <row r="145" spans="1:24" s="4" customFormat="1" ht="13.5">
      <c r="A145" s="24" t="s">
        <v>459</v>
      </c>
      <c r="B145" s="17" t="s">
        <v>284</v>
      </c>
      <c r="C145" s="25">
        <f t="shared" si="2"/>
        <v>1270970</v>
      </c>
      <c r="D145" s="25">
        <v>0</v>
      </c>
      <c r="E145" s="25">
        <v>0</v>
      </c>
      <c r="F145" s="25">
        <v>0</v>
      </c>
      <c r="G145" s="25">
        <v>210676</v>
      </c>
      <c r="H145" s="25">
        <v>175413</v>
      </c>
      <c r="I145" s="25">
        <v>0</v>
      </c>
      <c r="J145" s="27">
        <v>0</v>
      </c>
      <c r="K145" s="25">
        <v>0</v>
      </c>
      <c r="L145" s="25">
        <v>910</v>
      </c>
      <c r="M145" s="25">
        <v>884881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11"/>
    </row>
    <row r="146" spans="1:24" s="4" customFormat="1" ht="13.5">
      <c r="A146" s="24" t="s">
        <v>460</v>
      </c>
      <c r="B146" s="17" t="s">
        <v>285</v>
      </c>
      <c r="C146" s="25">
        <f t="shared" si="2"/>
        <v>227566.69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7">
        <v>0</v>
      </c>
      <c r="K146" s="25">
        <v>0</v>
      </c>
      <c r="L146" s="25">
        <v>143.4</v>
      </c>
      <c r="M146" s="25">
        <v>227566.69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11"/>
    </row>
    <row r="147" spans="1:24" s="4" customFormat="1" ht="13.5">
      <c r="A147" s="24" t="s">
        <v>461</v>
      </c>
      <c r="B147" s="17" t="s">
        <v>286</v>
      </c>
      <c r="C147" s="25">
        <f t="shared" si="2"/>
        <v>202030.57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7">
        <v>0</v>
      </c>
      <c r="K147" s="25">
        <v>0</v>
      </c>
      <c r="L147" s="25">
        <v>115.4</v>
      </c>
      <c r="M147" s="25">
        <v>202030.57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11"/>
    </row>
    <row r="148" spans="1:24" s="4" customFormat="1" ht="13.5">
      <c r="A148" s="24" t="s">
        <v>462</v>
      </c>
      <c r="B148" s="17" t="s">
        <v>287</v>
      </c>
      <c r="C148" s="25">
        <f t="shared" si="2"/>
        <v>197660.69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7">
        <v>0</v>
      </c>
      <c r="K148" s="25">
        <v>0</v>
      </c>
      <c r="L148" s="25">
        <v>169</v>
      </c>
      <c r="M148" s="25">
        <v>197660.69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11"/>
    </row>
    <row r="149" spans="1:24" s="4" customFormat="1" ht="13.5">
      <c r="A149" s="24" t="s">
        <v>463</v>
      </c>
      <c r="B149" s="17" t="s">
        <v>288</v>
      </c>
      <c r="C149" s="25">
        <f t="shared" si="2"/>
        <v>935000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7">
        <v>0</v>
      </c>
      <c r="K149" s="25">
        <v>0</v>
      </c>
      <c r="L149" s="25">
        <v>1138</v>
      </c>
      <c r="M149" s="25">
        <v>935000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11"/>
    </row>
    <row r="150" spans="1:24" s="4" customFormat="1" ht="13.5">
      <c r="A150" s="24" t="s">
        <v>464</v>
      </c>
      <c r="B150" s="17" t="s">
        <v>289</v>
      </c>
      <c r="C150" s="25">
        <f t="shared" si="2"/>
        <v>319356.86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7">
        <v>0</v>
      </c>
      <c r="K150" s="25">
        <v>0</v>
      </c>
      <c r="L150" s="25">
        <v>161</v>
      </c>
      <c r="M150" s="25">
        <v>319356.86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11"/>
    </row>
    <row r="151" spans="1:24" s="4" customFormat="1" ht="13.5">
      <c r="A151" s="24" t="s">
        <v>669</v>
      </c>
      <c r="B151" s="17" t="s">
        <v>290</v>
      </c>
      <c r="C151" s="25">
        <f t="shared" si="2"/>
        <v>512015.88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7">
        <v>0</v>
      </c>
      <c r="K151" s="25">
        <v>0</v>
      </c>
      <c r="L151" s="25">
        <v>247</v>
      </c>
      <c r="M151" s="25">
        <v>412015.88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100000</v>
      </c>
      <c r="X151" s="11"/>
    </row>
    <row r="152" spans="1:24" s="4" customFormat="1" ht="13.5">
      <c r="A152" s="24" t="s">
        <v>465</v>
      </c>
      <c r="B152" s="17" t="s">
        <v>291</v>
      </c>
      <c r="C152" s="25">
        <f t="shared" si="2"/>
        <v>577196.24</v>
      </c>
      <c r="D152" s="25">
        <v>0</v>
      </c>
      <c r="E152" s="25">
        <v>0</v>
      </c>
      <c r="F152" s="25">
        <v>0</v>
      </c>
      <c r="G152" s="25">
        <v>0</v>
      </c>
      <c r="H152" s="25">
        <v>26707</v>
      </c>
      <c r="I152" s="25">
        <v>0</v>
      </c>
      <c r="J152" s="27">
        <v>0</v>
      </c>
      <c r="K152" s="25">
        <v>0</v>
      </c>
      <c r="L152" s="25">
        <v>264</v>
      </c>
      <c r="M152" s="25">
        <v>450489.24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100000</v>
      </c>
      <c r="X152" s="11"/>
    </row>
    <row r="153" spans="1:24" s="4" customFormat="1" ht="13.5">
      <c r="A153" s="24" t="s">
        <v>466</v>
      </c>
      <c r="B153" s="46" t="s">
        <v>292</v>
      </c>
      <c r="C153" s="25">
        <f t="shared" si="2"/>
        <v>1235000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7">
        <v>1</v>
      </c>
      <c r="K153" s="25">
        <v>1235000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11"/>
    </row>
    <row r="154" spans="1:24" s="4" customFormat="1" ht="13.5">
      <c r="A154" s="24" t="s">
        <v>467</v>
      </c>
      <c r="B154" s="17" t="s">
        <v>293</v>
      </c>
      <c r="C154" s="25">
        <f t="shared" si="2"/>
        <v>1217588.88</v>
      </c>
      <c r="D154" s="25">
        <v>0</v>
      </c>
      <c r="E154" s="25">
        <v>0</v>
      </c>
      <c r="F154" s="25">
        <v>0</v>
      </c>
      <c r="G154" s="25">
        <v>0</v>
      </c>
      <c r="H154" s="25">
        <v>61465</v>
      </c>
      <c r="I154" s="25">
        <v>0</v>
      </c>
      <c r="J154" s="27">
        <v>0</v>
      </c>
      <c r="K154" s="25">
        <v>0</v>
      </c>
      <c r="L154" s="25">
        <v>851</v>
      </c>
      <c r="M154" s="25">
        <v>1156123.88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11"/>
    </row>
    <row r="155" spans="1:24" s="4" customFormat="1" ht="13.5">
      <c r="A155" s="24" t="s">
        <v>468</v>
      </c>
      <c r="B155" s="17" t="s">
        <v>294</v>
      </c>
      <c r="C155" s="25">
        <f t="shared" si="2"/>
        <v>365453.08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7">
        <v>0</v>
      </c>
      <c r="K155" s="25">
        <v>0</v>
      </c>
      <c r="L155" s="25">
        <v>226.8</v>
      </c>
      <c r="M155" s="25">
        <v>365453.08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11"/>
    </row>
    <row r="156" spans="1:24" s="4" customFormat="1" ht="13.5">
      <c r="A156" s="24" t="s">
        <v>469</v>
      </c>
      <c r="B156" s="17" t="s">
        <v>295</v>
      </c>
      <c r="C156" s="25">
        <f t="shared" si="2"/>
        <v>380878.04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7">
        <v>0</v>
      </c>
      <c r="K156" s="25">
        <v>0</v>
      </c>
      <c r="L156" s="25">
        <v>225.6</v>
      </c>
      <c r="M156" s="25">
        <v>380878.04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11"/>
    </row>
    <row r="157" spans="1:24" s="4" customFormat="1" ht="13.5">
      <c r="A157" s="24" t="s">
        <v>470</v>
      </c>
      <c r="B157" s="17" t="s">
        <v>296</v>
      </c>
      <c r="C157" s="25">
        <f t="shared" si="2"/>
        <v>370897.6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7">
        <v>0</v>
      </c>
      <c r="K157" s="25">
        <v>0</v>
      </c>
      <c r="L157" s="25">
        <v>197</v>
      </c>
      <c r="M157" s="25">
        <v>370897.6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11"/>
    </row>
    <row r="158" spans="1:24" s="4" customFormat="1" ht="13.5">
      <c r="A158" s="24" t="s">
        <v>471</v>
      </c>
      <c r="B158" s="17" t="s">
        <v>297</v>
      </c>
      <c r="C158" s="25">
        <f t="shared" si="2"/>
        <v>204601.38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7">
        <v>0</v>
      </c>
      <c r="K158" s="25">
        <v>0</v>
      </c>
      <c r="L158" s="25">
        <v>106</v>
      </c>
      <c r="M158" s="25">
        <v>204601.38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11"/>
    </row>
    <row r="159" spans="1:24" s="4" customFormat="1" ht="13.5">
      <c r="A159" s="24" t="s">
        <v>472</v>
      </c>
      <c r="B159" s="17" t="s">
        <v>298</v>
      </c>
      <c r="C159" s="25">
        <f t="shared" si="2"/>
        <v>365030.64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7">
        <v>0</v>
      </c>
      <c r="K159" s="25">
        <v>0</v>
      </c>
      <c r="L159" s="25">
        <v>197</v>
      </c>
      <c r="M159" s="25">
        <v>365030.64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11"/>
    </row>
    <row r="160" spans="1:24" s="4" customFormat="1" ht="13.5">
      <c r="A160" s="24" t="s">
        <v>473</v>
      </c>
      <c r="B160" s="17" t="s">
        <v>299</v>
      </c>
      <c r="C160" s="25">
        <f t="shared" si="2"/>
        <v>388052.44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7">
        <v>0</v>
      </c>
      <c r="K160" s="25">
        <v>0</v>
      </c>
      <c r="L160" s="25">
        <v>197</v>
      </c>
      <c r="M160" s="25">
        <v>388052.44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11"/>
    </row>
    <row r="161" spans="1:24" s="4" customFormat="1" ht="13.5">
      <c r="A161" s="24" t="s">
        <v>474</v>
      </c>
      <c r="B161" s="17" t="s">
        <v>300</v>
      </c>
      <c r="C161" s="25">
        <f t="shared" si="2"/>
        <v>505224.25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7">
        <v>0</v>
      </c>
      <c r="K161" s="25">
        <v>0</v>
      </c>
      <c r="L161" s="25">
        <v>282</v>
      </c>
      <c r="M161" s="25">
        <v>505224.25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11"/>
    </row>
    <row r="162" spans="1:24" s="4" customFormat="1" ht="13.5">
      <c r="A162" s="24" t="s">
        <v>475</v>
      </c>
      <c r="B162" s="17" t="s">
        <v>301</v>
      </c>
      <c r="C162" s="25">
        <f t="shared" si="2"/>
        <v>1283892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7">
        <v>0</v>
      </c>
      <c r="K162" s="25">
        <v>0</v>
      </c>
      <c r="L162" s="25">
        <v>941</v>
      </c>
      <c r="M162" s="25">
        <v>1183892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100000</v>
      </c>
      <c r="X162" s="11"/>
    </row>
    <row r="163" spans="1:24" s="4" customFormat="1" ht="13.5">
      <c r="A163" s="24" t="s">
        <v>476</v>
      </c>
      <c r="B163" s="17" t="s">
        <v>302</v>
      </c>
      <c r="C163" s="25">
        <f t="shared" si="2"/>
        <v>2467037</v>
      </c>
      <c r="D163" s="25">
        <v>0</v>
      </c>
      <c r="E163" s="25">
        <v>0</v>
      </c>
      <c r="F163" s="25">
        <v>0</v>
      </c>
      <c r="G163" s="25">
        <v>252997</v>
      </c>
      <c r="H163" s="25">
        <v>276135</v>
      </c>
      <c r="I163" s="25">
        <v>0</v>
      </c>
      <c r="J163" s="27">
        <v>0</v>
      </c>
      <c r="K163" s="25">
        <v>0</v>
      </c>
      <c r="L163" s="25">
        <v>1456.6</v>
      </c>
      <c r="M163" s="25">
        <v>1937905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11"/>
    </row>
    <row r="164" spans="1:24" s="4" customFormat="1" ht="13.5">
      <c r="A164" s="24" t="s">
        <v>477</v>
      </c>
      <c r="B164" s="17" t="s">
        <v>303</v>
      </c>
      <c r="C164" s="25">
        <f t="shared" si="2"/>
        <v>461058.2</v>
      </c>
      <c r="D164" s="25">
        <v>0</v>
      </c>
      <c r="E164" s="25">
        <v>0</v>
      </c>
      <c r="F164" s="25">
        <v>0</v>
      </c>
      <c r="G164" s="25">
        <v>0</v>
      </c>
      <c r="H164" s="25">
        <v>35031</v>
      </c>
      <c r="I164" s="25">
        <v>0</v>
      </c>
      <c r="J164" s="27">
        <v>0</v>
      </c>
      <c r="K164" s="25">
        <v>0</v>
      </c>
      <c r="L164" s="25">
        <v>261</v>
      </c>
      <c r="M164" s="25">
        <v>426027.2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11"/>
    </row>
    <row r="165" spans="1:24" s="4" customFormat="1" ht="13.5">
      <c r="A165" s="24" t="s">
        <v>478</v>
      </c>
      <c r="B165" s="17" t="s">
        <v>304</v>
      </c>
      <c r="C165" s="25">
        <f t="shared" si="2"/>
        <v>1452076.88</v>
      </c>
      <c r="D165" s="25">
        <v>0</v>
      </c>
      <c r="E165" s="25">
        <v>0</v>
      </c>
      <c r="F165" s="25">
        <v>0</v>
      </c>
      <c r="G165" s="25">
        <v>0</v>
      </c>
      <c r="H165" s="25">
        <v>106402.88</v>
      </c>
      <c r="I165" s="25">
        <v>0</v>
      </c>
      <c r="J165" s="27">
        <v>0</v>
      </c>
      <c r="K165" s="25">
        <v>0</v>
      </c>
      <c r="L165" s="25">
        <v>838</v>
      </c>
      <c r="M165" s="25">
        <v>1345674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11"/>
    </row>
    <row r="166" spans="1:24" s="4" customFormat="1" ht="13.5">
      <c r="A166" s="24" t="s">
        <v>479</v>
      </c>
      <c r="B166" s="17" t="s">
        <v>305</v>
      </c>
      <c r="C166" s="25">
        <f t="shared" si="2"/>
        <v>760507.88</v>
      </c>
      <c r="D166" s="25">
        <v>0</v>
      </c>
      <c r="E166" s="25">
        <v>0</v>
      </c>
      <c r="F166" s="25">
        <v>0</v>
      </c>
      <c r="G166" s="25">
        <v>0</v>
      </c>
      <c r="H166" s="25">
        <v>106402.88</v>
      </c>
      <c r="I166" s="25">
        <v>0</v>
      </c>
      <c r="J166" s="27">
        <v>0</v>
      </c>
      <c r="K166" s="25">
        <v>0</v>
      </c>
      <c r="L166" s="25">
        <v>353</v>
      </c>
      <c r="M166" s="25">
        <v>654105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11"/>
    </row>
    <row r="167" spans="1:24" s="4" customFormat="1" ht="13.5">
      <c r="A167" s="24" t="s">
        <v>480</v>
      </c>
      <c r="B167" s="17" t="s">
        <v>306</v>
      </c>
      <c r="C167" s="25">
        <f t="shared" si="2"/>
        <v>729975.06</v>
      </c>
      <c r="D167" s="25">
        <v>0</v>
      </c>
      <c r="E167" s="25">
        <v>0</v>
      </c>
      <c r="F167" s="25">
        <v>0</v>
      </c>
      <c r="G167" s="25">
        <v>0</v>
      </c>
      <c r="H167" s="25">
        <v>106402.88</v>
      </c>
      <c r="I167" s="25">
        <v>0</v>
      </c>
      <c r="J167" s="27">
        <v>0</v>
      </c>
      <c r="K167" s="25">
        <v>0</v>
      </c>
      <c r="L167" s="25">
        <v>360</v>
      </c>
      <c r="M167" s="25">
        <v>623572.18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11"/>
    </row>
    <row r="168" spans="1:24" s="4" customFormat="1" ht="13.5">
      <c r="A168" s="24" t="s">
        <v>481</v>
      </c>
      <c r="B168" s="17" t="s">
        <v>307</v>
      </c>
      <c r="C168" s="25">
        <f t="shared" si="2"/>
        <v>721892.92</v>
      </c>
      <c r="D168" s="25">
        <v>0</v>
      </c>
      <c r="E168" s="25">
        <v>0</v>
      </c>
      <c r="F168" s="25">
        <v>0</v>
      </c>
      <c r="G168" s="25">
        <v>0</v>
      </c>
      <c r="H168" s="25">
        <v>106402.88</v>
      </c>
      <c r="I168" s="25">
        <v>0</v>
      </c>
      <c r="J168" s="27">
        <v>0</v>
      </c>
      <c r="K168" s="25">
        <v>0</v>
      </c>
      <c r="L168" s="25">
        <v>389</v>
      </c>
      <c r="M168" s="25">
        <v>615490.04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11"/>
    </row>
    <row r="169" spans="1:24" s="4" customFormat="1" ht="13.5">
      <c r="A169" s="24" t="s">
        <v>670</v>
      </c>
      <c r="B169" s="17" t="s">
        <v>308</v>
      </c>
      <c r="C169" s="25">
        <f t="shared" si="2"/>
        <v>738774.32</v>
      </c>
      <c r="D169" s="25">
        <v>0</v>
      </c>
      <c r="E169" s="25">
        <v>0</v>
      </c>
      <c r="F169" s="25">
        <v>0</v>
      </c>
      <c r="G169" s="25">
        <v>0</v>
      </c>
      <c r="H169" s="25">
        <v>106402.88</v>
      </c>
      <c r="I169" s="25">
        <v>0</v>
      </c>
      <c r="J169" s="27">
        <v>0</v>
      </c>
      <c r="K169" s="25">
        <v>0</v>
      </c>
      <c r="L169" s="25">
        <v>390</v>
      </c>
      <c r="M169" s="25">
        <v>632371.44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11"/>
    </row>
    <row r="170" spans="1:24" s="4" customFormat="1" ht="13.5">
      <c r="A170" s="24" t="s">
        <v>482</v>
      </c>
      <c r="B170" s="17" t="s">
        <v>627</v>
      </c>
      <c r="C170" s="25">
        <f t="shared" si="2"/>
        <v>1530526</v>
      </c>
      <c r="D170" s="25">
        <v>0</v>
      </c>
      <c r="E170" s="25">
        <v>0</v>
      </c>
      <c r="F170" s="25">
        <v>0</v>
      </c>
      <c r="G170" s="25">
        <v>285186</v>
      </c>
      <c r="H170" s="25">
        <v>267653</v>
      </c>
      <c r="I170" s="25">
        <v>0</v>
      </c>
      <c r="J170" s="27">
        <v>0</v>
      </c>
      <c r="K170" s="25">
        <v>0</v>
      </c>
      <c r="L170" s="25">
        <v>907</v>
      </c>
      <c r="M170" s="25">
        <v>977687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11"/>
    </row>
    <row r="171" spans="1:24" s="4" customFormat="1" ht="13.5">
      <c r="A171" s="24" t="s">
        <v>483</v>
      </c>
      <c r="B171" s="17" t="s">
        <v>628</v>
      </c>
      <c r="C171" s="25">
        <f t="shared" si="2"/>
        <v>693973.9</v>
      </c>
      <c r="D171" s="25">
        <v>0</v>
      </c>
      <c r="E171" s="25">
        <v>0</v>
      </c>
      <c r="F171" s="25">
        <v>0</v>
      </c>
      <c r="G171" s="25">
        <v>0</v>
      </c>
      <c r="H171" s="25">
        <v>40543</v>
      </c>
      <c r="I171" s="25">
        <v>0</v>
      </c>
      <c r="J171" s="27">
        <v>0</v>
      </c>
      <c r="K171" s="25">
        <v>0</v>
      </c>
      <c r="L171" s="25">
        <v>352</v>
      </c>
      <c r="M171" s="25">
        <v>653430.9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11"/>
    </row>
    <row r="172" spans="1:24" s="4" customFormat="1" ht="13.5">
      <c r="A172" s="24" t="s">
        <v>484</v>
      </c>
      <c r="B172" s="46" t="s">
        <v>699</v>
      </c>
      <c r="C172" s="25">
        <f t="shared" si="2"/>
        <v>61085</v>
      </c>
      <c r="D172" s="25">
        <v>0</v>
      </c>
      <c r="E172" s="25">
        <v>0</v>
      </c>
      <c r="F172" s="25">
        <v>0</v>
      </c>
      <c r="G172" s="25">
        <v>0</v>
      </c>
      <c r="H172" s="25">
        <v>61085</v>
      </c>
      <c r="I172" s="25">
        <v>0</v>
      </c>
      <c r="J172" s="27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11"/>
    </row>
    <row r="173" spans="1:24" s="4" customFormat="1" ht="13.5">
      <c r="A173" s="24" t="s">
        <v>485</v>
      </c>
      <c r="B173" s="46" t="s">
        <v>309</v>
      </c>
      <c r="C173" s="25">
        <f t="shared" si="2"/>
        <v>2447098</v>
      </c>
      <c r="D173" s="25">
        <v>0</v>
      </c>
      <c r="E173" s="25">
        <v>0</v>
      </c>
      <c r="F173" s="25">
        <v>0</v>
      </c>
      <c r="G173" s="25">
        <v>204961</v>
      </c>
      <c r="H173" s="25">
        <v>200825</v>
      </c>
      <c r="I173" s="25">
        <v>0</v>
      </c>
      <c r="J173" s="27">
        <v>0</v>
      </c>
      <c r="K173" s="25">
        <v>0</v>
      </c>
      <c r="L173" s="25">
        <v>1158.6</v>
      </c>
      <c r="M173" s="25">
        <v>2041312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11"/>
    </row>
    <row r="174" spans="1:24" s="4" customFormat="1" ht="13.5">
      <c r="A174" s="24" t="s">
        <v>486</v>
      </c>
      <c r="B174" s="46" t="s">
        <v>310</v>
      </c>
      <c r="C174" s="25">
        <f t="shared" si="2"/>
        <v>969065</v>
      </c>
      <c r="D174" s="25">
        <v>0</v>
      </c>
      <c r="E174" s="25">
        <v>0</v>
      </c>
      <c r="F174" s="25">
        <v>0</v>
      </c>
      <c r="G174" s="25">
        <v>0</v>
      </c>
      <c r="H174" s="25">
        <v>30330</v>
      </c>
      <c r="I174" s="25">
        <v>0</v>
      </c>
      <c r="J174" s="27">
        <v>0</v>
      </c>
      <c r="K174" s="25">
        <v>0</v>
      </c>
      <c r="L174" s="25">
        <v>502</v>
      </c>
      <c r="M174" s="25">
        <v>938735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11"/>
    </row>
    <row r="175" spans="1:24" s="4" customFormat="1" ht="13.5">
      <c r="A175" s="24" t="s">
        <v>487</v>
      </c>
      <c r="B175" s="46" t="s">
        <v>311</v>
      </c>
      <c r="C175" s="25">
        <f t="shared" si="2"/>
        <v>605094.56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7">
        <v>0</v>
      </c>
      <c r="K175" s="25">
        <v>0</v>
      </c>
      <c r="L175" s="25">
        <v>391</v>
      </c>
      <c r="M175" s="25">
        <v>605094.56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11"/>
    </row>
    <row r="176" spans="1:24" s="4" customFormat="1" ht="13.5">
      <c r="A176" s="24" t="s">
        <v>488</v>
      </c>
      <c r="B176" s="46" t="s">
        <v>312</v>
      </c>
      <c r="C176" s="25">
        <f t="shared" si="2"/>
        <v>2224417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7">
        <v>0</v>
      </c>
      <c r="K176" s="25">
        <v>0</v>
      </c>
      <c r="L176" s="25">
        <v>1200</v>
      </c>
      <c r="M176" s="25">
        <v>2224417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11"/>
    </row>
    <row r="177" spans="1:24" s="4" customFormat="1" ht="13.5">
      <c r="A177" s="24" t="s">
        <v>489</v>
      </c>
      <c r="B177" s="46" t="s">
        <v>646</v>
      </c>
      <c r="C177" s="25">
        <f t="shared" si="2"/>
        <v>387882.52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7">
        <v>0</v>
      </c>
      <c r="K177" s="25">
        <v>0</v>
      </c>
      <c r="L177" s="25">
        <v>317</v>
      </c>
      <c r="M177" s="25">
        <v>387882.52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11"/>
    </row>
    <row r="178" spans="1:24" s="4" customFormat="1" ht="13.5">
      <c r="A178" s="24" t="s">
        <v>490</v>
      </c>
      <c r="B178" s="46" t="s">
        <v>313</v>
      </c>
      <c r="C178" s="25">
        <f t="shared" si="2"/>
        <v>536756.04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7">
        <v>0</v>
      </c>
      <c r="K178" s="25">
        <v>0</v>
      </c>
      <c r="L178" s="25">
        <v>327</v>
      </c>
      <c r="M178" s="25">
        <v>536756.04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11"/>
    </row>
    <row r="179" spans="1:24" s="4" customFormat="1" ht="13.5">
      <c r="A179" s="24" t="s">
        <v>671</v>
      </c>
      <c r="B179" s="46" t="s">
        <v>314</v>
      </c>
      <c r="C179" s="25">
        <f t="shared" si="2"/>
        <v>250250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7">
        <v>0</v>
      </c>
      <c r="K179" s="25">
        <v>0</v>
      </c>
      <c r="L179" s="25">
        <v>86.6</v>
      </c>
      <c r="M179" s="25">
        <v>250250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11"/>
    </row>
    <row r="180" spans="1:24" s="4" customFormat="1" ht="13.5">
      <c r="A180" s="24" t="s">
        <v>491</v>
      </c>
      <c r="B180" s="46" t="s">
        <v>315</v>
      </c>
      <c r="C180" s="25">
        <f t="shared" si="2"/>
        <v>412057.18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7">
        <v>0</v>
      </c>
      <c r="K180" s="25">
        <v>0</v>
      </c>
      <c r="L180" s="25">
        <f>140+80</f>
        <v>220</v>
      </c>
      <c r="M180" s="25">
        <v>412057.18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11"/>
    </row>
    <row r="181" spans="1:24" s="4" customFormat="1" ht="13.5">
      <c r="A181" s="24" t="s">
        <v>492</v>
      </c>
      <c r="B181" s="46" t="s">
        <v>316</v>
      </c>
      <c r="C181" s="25">
        <f t="shared" si="2"/>
        <v>659712.04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7">
        <v>0</v>
      </c>
      <c r="K181" s="25">
        <v>0</v>
      </c>
      <c r="L181" s="25">
        <v>208.8</v>
      </c>
      <c r="M181" s="25">
        <v>659712.04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11"/>
    </row>
    <row r="182" spans="1:24" s="4" customFormat="1" ht="13.5">
      <c r="A182" s="24" t="s">
        <v>493</v>
      </c>
      <c r="B182" s="46" t="s">
        <v>317</v>
      </c>
      <c r="C182" s="25">
        <f t="shared" si="2"/>
        <v>126490</v>
      </c>
      <c r="D182" s="25">
        <v>0</v>
      </c>
      <c r="E182" s="25">
        <v>0</v>
      </c>
      <c r="F182" s="25">
        <v>0</v>
      </c>
      <c r="G182" s="25">
        <v>0</v>
      </c>
      <c r="H182" s="25">
        <v>126490</v>
      </c>
      <c r="I182" s="25">
        <v>0</v>
      </c>
      <c r="J182" s="27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11"/>
    </row>
    <row r="183" spans="1:24" s="4" customFormat="1" ht="13.5">
      <c r="A183" s="24" t="s">
        <v>494</v>
      </c>
      <c r="B183" s="46" t="s">
        <v>647</v>
      </c>
      <c r="C183" s="25">
        <f t="shared" si="2"/>
        <v>150360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7">
        <v>0</v>
      </c>
      <c r="K183" s="25">
        <v>0</v>
      </c>
      <c r="L183" s="25">
        <v>84</v>
      </c>
      <c r="M183" s="25">
        <v>150360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11"/>
    </row>
    <row r="184" spans="1:24" s="4" customFormat="1" ht="13.5">
      <c r="A184" s="24" t="s">
        <v>495</v>
      </c>
      <c r="B184" s="46" t="s">
        <v>318</v>
      </c>
      <c r="C184" s="25">
        <f t="shared" si="2"/>
        <v>565129.51</v>
      </c>
      <c r="D184" s="25">
        <v>0</v>
      </c>
      <c r="E184" s="25">
        <v>0</v>
      </c>
      <c r="F184" s="25">
        <v>0</v>
      </c>
      <c r="G184" s="25">
        <v>0</v>
      </c>
      <c r="H184" s="25">
        <v>93000</v>
      </c>
      <c r="I184" s="25">
        <v>0</v>
      </c>
      <c r="J184" s="27">
        <v>0</v>
      </c>
      <c r="K184" s="25">
        <v>0</v>
      </c>
      <c r="L184" s="25">
        <v>272</v>
      </c>
      <c r="M184" s="25">
        <v>472129.51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11"/>
    </row>
    <row r="185" spans="1:24" s="4" customFormat="1" ht="13.5">
      <c r="A185" s="24" t="s">
        <v>496</v>
      </c>
      <c r="B185" s="46" t="s">
        <v>662</v>
      </c>
      <c r="C185" s="25">
        <f t="shared" si="2"/>
        <v>301858.05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7">
        <v>0</v>
      </c>
      <c r="K185" s="25">
        <v>0</v>
      </c>
      <c r="L185" s="25">
        <v>175.3</v>
      </c>
      <c r="M185" s="25">
        <v>301858.05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11"/>
    </row>
    <row r="186" spans="1:24" s="4" customFormat="1" ht="13.5">
      <c r="A186" s="24" t="s">
        <v>497</v>
      </c>
      <c r="B186" s="46" t="s">
        <v>319</v>
      </c>
      <c r="C186" s="25">
        <f t="shared" si="2"/>
        <v>172296.5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7">
        <v>0</v>
      </c>
      <c r="K186" s="25">
        <v>0</v>
      </c>
      <c r="L186" s="25">
        <v>130</v>
      </c>
      <c r="M186" s="25">
        <v>172296.5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11"/>
    </row>
    <row r="187" spans="1:24" s="4" customFormat="1" ht="13.5">
      <c r="A187" s="24" t="s">
        <v>498</v>
      </c>
      <c r="B187" s="46" t="s">
        <v>320</v>
      </c>
      <c r="C187" s="25">
        <f t="shared" si="2"/>
        <v>757020.43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7">
        <v>0</v>
      </c>
      <c r="K187" s="25">
        <v>0</v>
      </c>
      <c r="L187" s="25">
        <v>424.9</v>
      </c>
      <c r="M187" s="25">
        <v>757020.43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11"/>
    </row>
    <row r="188" spans="1:24" s="4" customFormat="1" ht="13.5">
      <c r="A188" s="24" t="s">
        <v>672</v>
      </c>
      <c r="B188" s="46" t="s">
        <v>321</v>
      </c>
      <c r="C188" s="25">
        <f t="shared" si="2"/>
        <v>1669823</v>
      </c>
      <c r="D188" s="25">
        <v>0</v>
      </c>
      <c r="E188" s="25">
        <v>0</v>
      </c>
      <c r="F188" s="25">
        <v>0</v>
      </c>
      <c r="G188" s="25">
        <v>483047</v>
      </c>
      <c r="H188" s="25">
        <v>478883</v>
      </c>
      <c r="I188" s="25">
        <v>0</v>
      </c>
      <c r="J188" s="27">
        <v>0</v>
      </c>
      <c r="K188" s="25">
        <v>0</v>
      </c>
      <c r="L188" s="25">
        <v>572</v>
      </c>
      <c r="M188" s="25">
        <v>707893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11"/>
    </row>
    <row r="189" spans="1:24" s="4" customFormat="1" ht="13.5">
      <c r="A189" s="24" t="s">
        <v>499</v>
      </c>
      <c r="B189" s="46" t="s">
        <v>322</v>
      </c>
      <c r="C189" s="25">
        <f t="shared" si="2"/>
        <v>1070846.5699999998</v>
      </c>
      <c r="D189" s="25">
        <v>0</v>
      </c>
      <c r="E189" s="25">
        <v>0</v>
      </c>
      <c r="F189" s="25">
        <v>0</v>
      </c>
      <c r="G189" s="25">
        <v>0</v>
      </c>
      <c r="H189" s="25">
        <v>46600</v>
      </c>
      <c r="I189" s="25">
        <v>0</v>
      </c>
      <c r="J189" s="27">
        <v>0</v>
      </c>
      <c r="K189" s="25">
        <v>0</v>
      </c>
      <c r="L189" s="25">
        <f>360+194</f>
        <v>554</v>
      </c>
      <c r="M189" s="25">
        <v>1024246.57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11"/>
    </row>
    <row r="190" spans="1:24" s="4" customFormat="1" ht="13.5">
      <c r="A190" s="24" t="s">
        <v>500</v>
      </c>
      <c r="B190" s="46" t="s">
        <v>323</v>
      </c>
      <c r="C190" s="25">
        <f t="shared" si="2"/>
        <v>492419.44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7">
        <v>0</v>
      </c>
      <c r="K190" s="25">
        <v>0</v>
      </c>
      <c r="L190" s="25">
        <v>269</v>
      </c>
      <c r="M190" s="25">
        <v>492419.44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11"/>
    </row>
    <row r="191" spans="1:24" s="4" customFormat="1" ht="13.5">
      <c r="A191" s="24" t="s">
        <v>501</v>
      </c>
      <c r="B191" s="46" t="s">
        <v>324</v>
      </c>
      <c r="C191" s="25">
        <f t="shared" si="2"/>
        <v>1176113.08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7">
        <v>0</v>
      </c>
      <c r="K191" s="25">
        <v>0</v>
      </c>
      <c r="L191" s="25">
        <v>869</v>
      </c>
      <c r="M191" s="25">
        <v>1176113.08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11"/>
    </row>
    <row r="192" spans="1:24" s="4" customFormat="1" ht="13.5">
      <c r="A192" s="24" t="s">
        <v>502</v>
      </c>
      <c r="B192" s="46" t="s">
        <v>325</v>
      </c>
      <c r="C192" s="25">
        <f t="shared" si="2"/>
        <v>250000</v>
      </c>
      <c r="D192" s="25">
        <v>0</v>
      </c>
      <c r="E192" s="25">
        <v>0</v>
      </c>
      <c r="F192" s="25">
        <v>0</v>
      </c>
      <c r="G192" s="25">
        <v>0</v>
      </c>
      <c r="H192" s="25">
        <v>106000</v>
      </c>
      <c r="I192" s="25">
        <v>0</v>
      </c>
      <c r="J192" s="27">
        <v>0</v>
      </c>
      <c r="K192" s="25">
        <v>0</v>
      </c>
      <c r="L192" s="25">
        <v>120</v>
      </c>
      <c r="M192" s="25">
        <v>144000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11"/>
    </row>
    <row r="193" spans="1:24" s="4" customFormat="1" ht="13.5">
      <c r="A193" s="24" t="s">
        <v>503</v>
      </c>
      <c r="B193" s="46" t="s">
        <v>326</v>
      </c>
      <c r="C193" s="25">
        <f t="shared" si="2"/>
        <v>362682</v>
      </c>
      <c r="D193" s="25">
        <v>0</v>
      </c>
      <c r="E193" s="25">
        <v>0</v>
      </c>
      <c r="F193" s="25">
        <v>0</v>
      </c>
      <c r="G193" s="25">
        <v>191914</v>
      </c>
      <c r="H193" s="25">
        <v>170768</v>
      </c>
      <c r="I193" s="25">
        <v>0</v>
      </c>
      <c r="J193" s="27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11"/>
    </row>
    <row r="194" spans="1:24" s="4" customFormat="1" ht="13.5">
      <c r="A194" s="24" t="s">
        <v>673</v>
      </c>
      <c r="B194" s="46" t="s">
        <v>327</v>
      </c>
      <c r="C194" s="25">
        <f t="shared" si="2"/>
        <v>414781</v>
      </c>
      <c r="D194" s="25">
        <v>0</v>
      </c>
      <c r="E194" s="25">
        <v>0</v>
      </c>
      <c r="F194" s="25">
        <v>0</v>
      </c>
      <c r="G194" s="25">
        <v>249746</v>
      </c>
      <c r="H194" s="25">
        <v>165035</v>
      </c>
      <c r="I194" s="25">
        <v>0</v>
      </c>
      <c r="J194" s="27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11"/>
    </row>
    <row r="195" spans="1:24" s="4" customFormat="1" ht="13.5">
      <c r="A195" s="24" t="s">
        <v>504</v>
      </c>
      <c r="B195" s="46" t="s">
        <v>328</v>
      </c>
      <c r="C195" s="25">
        <f t="shared" si="2"/>
        <v>580794.8</v>
      </c>
      <c r="D195" s="25">
        <v>0</v>
      </c>
      <c r="E195" s="25">
        <v>0</v>
      </c>
      <c r="F195" s="25">
        <v>0</v>
      </c>
      <c r="G195" s="25">
        <v>0</v>
      </c>
      <c r="H195" s="25">
        <v>32495</v>
      </c>
      <c r="I195" s="25">
        <v>0</v>
      </c>
      <c r="J195" s="27">
        <v>0</v>
      </c>
      <c r="K195" s="25">
        <v>0</v>
      </c>
      <c r="L195" s="25">
        <v>350</v>
      </c>
      <c r="M195" s="25">
        <v>548299.8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11"/>
    </row>
    <row r="196" spans="1:24" s="4" customFormat="1" ht="13.5">
      <c r="A196" s="24" t="s">
        <v>505</v>
      </c>
      <c r="B196" s="46" t="s">
        <v>329</v>
      </c>
      <c r="C196" s="25">
        <f aca="true" t="shared" si="3" ref="C196:C247">D196+E196+F196+G196+H196+I196+K196+M196+O196+Q196+R196+T196+U196+V196+W196</f>
        <v>287654.5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7">
        <v>0</v>
      </c>
      <c r="K196" s="25">
        <v>0</v>
      </c>
      <c r="L196" s="25">
        <v>169.4</v>
      </c>
      <c r="M196" s="25">
        <v>287654.5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11"/>
    </row>
    <row r="197" spans="1:24" s="4" customFormat="1" ht="13.5">
      <c r="A197" s="24" t="s">
        <v>506</v>
      </c>
      <c r="B197" s="46" t="s">
        <v>330</v>
      </c>
      <c r="C197" s="25">
        <f t="shared" si="3"/>
        <v>957646.8</v>
      </c>
      <c r="D197" s="25">
        <v>0</v>
      </c>
      <c r="E197" s="25">
        <v>0</v>
      </c>
      <c r="F197" s="25">
        <v>0</v>
      </c>
      <c r="G197" s="25">
        <v>0</v>
      </c>
      <c r="H197" s="25">
        <v>334418</v>
      </c>
      <c r="I197" s="25">
        <v>0</v>
      </c>
      <c r="J197" s="27">
        <v>0</v>
      </c>
      <c r="K197" s="25">
        <v>0</v>
      </c>
      <c r="L197" s="25">
        <v>380.5</v>
      </c>
      <c r="M197" s="25">
        <v>623228.8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11"/>
    </row>
    <row r="198" spans="1:24" s="4" customFormat="1" ht="13.5">
      <c r="A198" s="24" t="s">
        <v>507</v>
      </c>
      <c r="B198" s="46" t="s">
        <v>331</v>
      </c>
      <c r="C198" s="25">
        <f t="shared" si="3"/>
        <v>395942.38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7">
        <v>0</v>
      </c>
      <c r="K198" s="25">
        <v>0</v>
      </c>
      <c r="L198" s="25">
        <f>291+141</f>
        <v>432</v>
      </c>
      <c r="M198" s="25">
        <v>395942.38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11"/>
    </row>
    <row r="199" spans="1:24" s="4" customFormat="1" ht="13.5">
      <c r="A199" s="24" t="s">
        <v>508</v>
      </c>
      <c r="B199" s="46" t="s">
        <v>332</v>
      </c>
      <c r="C199" s="25">
        <f t="shared" si="3"/>
        <v>371833.34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7">
        <v>0</v>
      </c>
      <c r="K199" s="25">
        <v>0</v>
      </c>
      <c r="L199" s="25">
        <v>274.4</v>
      </c>
      <c r="M199" s="25">
        <v>371833.34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11"/>
    </row>
    <row r="200" spans="1:24" s="4" customFormat="1" ht="13.5">
      <c r="A200" s="24" t="s">
        <v>509</v>
      </c>
      <c r="B200" s="46" t="s">
        <v>333</v>
      </c>
      <c r="C200" s="25">
        <f t="shared" si="3"/>
        <v>144808.42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7">
        <v>0</v>
      </c>
      <c r="K200" s="25">
        <v>0</v>
      </c>
      <c r="L200" s="25">
        <v>97.3</v>
      </c>
      <c r="M200" s="25">
        <v>144808.42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11"/>
    </row>
    <row r="201" spans="1:24" s="4" customFormat="1" ht="13.5">
      <c r="A201" s="24" t="s">
        <v>510</v>
      </c>
      <c r="B201" s="46" t="s">
        <v>334</v>
      </c>
      <c r="C201" s="25">
        <f t="shared" si="3"/>
        <v>691236.56</v>
      </c>
      <c r="D201" s="25">
        <v>0</v>
      </c>
      <c r="E201" s="25">
        <v>0</v>
      </c>
      <c r="F201" s="25">
        <v>0</v>
      </c>
      <c r="G201" s="25">
        <v>232144.79</v>
      </c>
      <c r="H201" s="25">
        <v>0</v>
      </c>
      <c r="I201" s="25">
        <v>0</v>
      </c>
      <c r="J201" s="27">
        <v>0</v>
      </c>
      <c r="K201" s="25">
        <v>0</v>
      </c>
      <c r="L201" s="25">
        <v>373.2</v>
      </c>
      <c r="M201" s="25">
        <v>459091.77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11"/>
    </row>
    <row r="202" spans="1:24" s="4" customFormat="1" ht="13.5">
      <c r="A202" s="24" t="s">
        <v>511</v>
      </c>
      <c r="B202" s="46" t="s">
        <v>335</v>
      </c>
      <c r="C202" s="25">
        <f t="shared" si="3"/>
        <v>962747.96</v>
      </c>
      <c r="D202" s="25">
        <v>0</v>
      </c>
      <c r="E202" s="25">
        <v>0</v>
      </c>
      <c r="F202" s="25">
        <v>0</v>
      </c>
      <c r="G202" s="25">
        <v>0</v>
      </c>
      <c r="H202" s="25">
        <v>211089.95</v>
      </c>
      <c r="I202" s="25">
        <v>0</v>
      </c>
      <c r="J202" s="27">
        <v>0</v>
      </c>
      <c r="K202" s="25">
        <v>0</v>
      </c>
      <c r="L202" s="25">
        <v>409.2</v>
      </c>
      <c r="M202" s="25">
        <v>751658.01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11"/>
    </row>
    <row r="203" spans="1:24" s="4" customFormat="1" ht="13.5">
      <c r="A203" s="24" t="s">
        <v>512</v>
      </c>
      <c r="B203" s="46" t="s">
        <v>336</v>
      </c>
      <c r="C203" s="25">
        <f t="shared" si="3"/>
        <v>871303.74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7">
        <v>0</v>
      </c>
      <c r="K203" s="25">
        <v>0</v>
      </c>
      <c r="L203" s="25">
        <v>421.9</v>
      </c>
      <c r="M203" s="25">
        <v>871303.74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11"/>
    </row>
    <row r="204" spans="1:24" s="4" customFormat="1" ht="13.5">
      <c r="A204" s="24" t="s">
        <v>513</v>
      </c>
      <c r="B204" s="46" t="s">
        <v>337</v>
      </c>
      <c r="C204" s="25">
        <f t="shared" si="3"/>
        <v>319077</v>
      </c>
      <c r="D204" s="25">
        <v>0</v>
      </c>
      <c r="E204" s="25">
        <v>0</v>
      </c>
      <c r="F204" s="25">
        <v>0</v>
      </c>
      <c r="G204" s="25">
        <v>169613</v>
      </c>
      <c r="H204" s="25">
        <v>149464</v>
      </c>
      <c r="I204" s="25">
        <v>0</v>
      </c>
      <c r="J204" s="27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11"/>
    </row>
    <row r="205" spans="1:24" s="4" customFormat="1" ht="13.5">
      <c r="A205" s="24" t="s">
        <v>514</v>
      </c>
      <c r="B205" s="46" t="s">
        <v>338</v>
      </c>
      <c r="C205" s="25">
        <f t="shared" si="3"/>
        <v>1668847.08</v>
      </c>
      <c r="D205" s="25">
        <v>0</v>
      </c>
      <c r="E205" s="25">
        <v>0</v>
      </c>
      <c r="F205" s="25">
        <v>0</v>
      </c>
      <c r="G205" s="25">
        <v>303459</v>
      </c>
      <c r="H205" s="25">
        <v>335418</v>
      </c>
      <c r="I205" s="25">
        <v>0</v>
      </c>
      <c r="J205" s="27">
        <v>0</v>
      </c>
      <c r="K205" s="25">
        <v>0</v>
      </c>
      <c r="L205" s="25">
        <v>952</v>
      </c>
      <c r="M205" s="25">
        <v>1029970.08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11"/>
    </row>
    <row r="206" spans="1:24" s="4" customFormat="1" ht="13.5">
      <c r="A206" s="24" t="s">
        <v>515</v>
      </c>
      <c r="B206" s="46" t="s">
        <v>339</v>
      </c>
      <c r="C206" s="25">
        <f t="shared" si="3"/>
        <v>507208.84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7">
        <v>0</v>
      </c>
      <c r="K206" s="25">
        <v>0</v>
      </c>
      <c r="L206" s="25">
        <v>118</v>
      </c>
      <c r="M206" s="25">
        <v>507208.84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11"/>
    </row>
    <row r="207" spans="1:24" s="4" customFormat="1" ht="13.5">
      <c r="A207" s="24" t="s">
        <v>516</v>
      </c>
      <c r="B207" s="46" t="s">
        <v>340</v>
      </c>
      <c r="C207" s="25">
        <f t="shared" si="3"/>
        <v>903810</v>
      </c>
      <c r="D207" s="25">
        <v>0</v>
      </c>
      <c r="E207" s="25">
        <v>0</v>
      </c>
      <c r="F207" s="25">
        <v>0</v>
      </c>
      <c r="G207" s="25">
        <v>0</v>
      </c>
      <c r="H207" s="25">
        <v>62000</v>
      </c>
      <c r="I207" s="25">
        <v>0</v>
      </c>
      <c r="J207" s="27">
        <v>0</v>
      </c>
      <c r="K207" s="25">
        <v>0</v>
      </c>
      <c r="L207" s="25">
        <f>170.2+93.1+192</f>
        <v>455.29999999999995</v>
      </c>
      <c r="M207" s="25">
        <v>841810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11"/>
    </row>
    <row r="208" spans="1:24" s="4" customFormat="1" ht="13.5">
      <c r="A208" s="24" t="s">
        <v>517</v>
      </c>
      <c r="B208" s="46" t="s">
        <v>341</v>
      </c>
      <c r="C208" s="25">
        <f t="shared" si="3"/>
        <v>160317.16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7">
        <v>0</v>
      </c>
      <c r="K208" s="25">
        <v>0</v>
      </c>
      <c r="L208" s="25">
        <v>108.72</v>
      </c>
      <c r="M208" s="25">
        <v>160317.16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11"/>
    </row>
    <row r="209" spans="1:24" s="4" customFormat="1" ht="13.5">
      <c r="A209" s="24" t="s">
        <v>518</v>
      </c>
      <c r="B209" s="46" t="s">
        <v>342</v>
      </c>
      <c r="C209" s="25">
        <f t="shared" si="3"/>
        <v>1024984.36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7">
        <v>0</v>
      </c>
      <c r="K209" s="25">
        <v>0</v>
      </c>
      <c r="L209" s="25">
        <v>1070</v>
      </c>
      <c r="M209" s="25">
        <v>1024984.36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11"/>
    </row>
    <row r="210" spans="1:24" s="4" customFormat="1" ht="13.5">
      <c r="A210" s="24" t="s">
        <v>519</v>
      </c>
      <c r="B210" s="46" t="s">
        <v>343</v>
      </c>
      <c r="C210" s="25">
        <f t="shared" si="3"/>
        <v>495301.46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7">
        <v>0</v>
      </c>
      <c r="K210" s="25">
        <v>0</v>
      </c>
      <c r="L210" s="25">
        <v>187.3</v>
      </c>
      <c r="M210" s="25">
        <v>495301.46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11"/>
    </row>
    <row r="211" spans="1:24" s="4" customFormat="1" ht="13.5">
      <c r="A211" s="24" t="s">
        <v>520</v>
      </c>
      <c r="B211" s="46" t="s">
        <v>344</v>
      </c>
      <c r="C211" s="25">
        <f t="shared" si="3"/>
        <v>162598.1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7">
        <v>0</v>
      </c>
      <c r="K211" s="25">
        <v>0</v>
      </c>
      <c r="L211" s="25">
        <v>122.7</v>
      </c>
      <c r="M211" s="25">
        <v>162598.1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11"/>
    </row>
    <row r="212" spans="1:24" s="4" customFormat="1" ht="13.5">
      <c r="A212" s="24" t="s">
        <v>521</v>
      </c>
      <c r="B212" s="46" t="s">
        <v>345</v>
      </c>
      <c r="C212" s="25">
        <f t="shared" si="3"/>
        <v>493282.48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7">
        <v>0</v>
      </c>
      <c r="K212" s="25">
        <v>0</v>
      </c>
      <c r="L212" s="25">
        <v>268.61</v>
      </c>
      <c r="M212" s="25">
        <v>493282.48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11"/>
    </row>
    <row r="213" spans="1:24" s="4" customFormat="1" ht="13.5">
      <c r="A213" s="24" t="s">
        <v>522</v>
      </c>
      <c r="B213" s="46" t="s">
        <v>648</v>
      </c>
      <c r="C213" s="25">
        <f t="shared" si="3"/>
        <v>309359.42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7">
        <v>0</v>
      </c>
      <c r="K213" s="25">
        <v>0</v>
      </c>
      <c r="L213" s="25">
        <v>105.9</v>
      </c>
      <c r="M213" s="25">
        <v>309359.42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11"/>
    </row>
    <row r="214" spans="1:24" s="4" customFormat="1" ht="13.5">
      <c r="A214" s="24" t="s">
        <v>523</v>
      </c>
      <c r="B214" s="46" t="s">
        <v>346</v>
      </c>
      <c r="C214" s="25">
        <f t="shared" si="3"/>
        <v>103405</v>
      </c>
      <c r="D214" s="25">
        <v>0</v>
      </c>
      <c r="E214" s="25">
        <v>0</v>
      </c>
      <c r="F214" s="25">
        <v>0</v>
      </c>
      <c r="G214" s="25">
        <v>0</v>
      </c>
      <c r="H214" s="25">
        <v>103405</v>
      </c>
      <c r="I214" s="25">
        <v>0</v>
      </c>
      <c r="J214" s="27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11"/>
    </row>
    <row r="215" spans="1:24" s="4" customFormat="1" ht="13.5">
      <c r="A215" s="24" t="s">
        <v>524</v>
      </c>
      <c r="B215" s="46" t="s">
        <v>347</v>
      </c>
      <c r="C215" s="25">
        <f t="shared" si="3"/>
        <v>737643.96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7">
        <v>0</v>
      </c>
      <c r="K215" s="25">
        <v>0</v>
      </c>
      <c r="L215" s="25">
        <v>453.1</v>
      </c>
      <c r="M215" s="25">
        <v>737643.96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11"/>
    </row>
    <row r="216" spans="1:24" s="4" customFormat="1" ht="13.5">
      <c r="A216" s="24" t="s">
        <v>525</v>
      </c>
      <c r="B216" s="46" t="s">
        <v>348</v>
      </c>
      <c r="C216" s="25">
        <f t="shared" si="3"/>
        <v>480354.4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7">
        <v>0</v>
      </c>
      <c r="K216" s="25">
        <v>0</v>
      </c>
      <c r="L216" s="25">
        <v>261</v>
      </c>
      <c r="M216" s="25">
        <v>480354.4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11"/>
    </row>
    <row r="217" spans="1:24" s="4" customFormat="1" ht="13.5">
      <c r="A217" s="24" t="s">
        <v>526</v>
      </c>
      <c r="B217" s="46" t="s">
        <v>649</v>
      </c>
      <c r="C217" s="25">
        <f t="shared" si="3"/>
        <v>221711.38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7">
        <v>0</v>
      </c>
      <c r="K217" s="25">
        <v>0</v>
      </c>
      <c r="L217" s="25">
        <v>142.87</v>
      </c>
      <c r="M217" s="25">
        <v>221711.38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11"/>
    </row>
    <row r="218" spans="1:24" s="4" customFormat="1" ht="13.5">
      <c r="A218" s="24" t="s">
        <v>527</v>
      </c>
      <c r="B218" s="46" t="s">
        <v>349</v>
      </c>
      <c r="C218" s="25">
        <f t="shared" si="3"/>
        <v>320000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7">
        <v>0</v>
      </c>
      <c r="K218" s="25">
        <v>0</v>
      </c>
      <c r="L218" s="25">
        <v>174.3</v>
      </c>
      <c r="M218" s="25">
        <v>320000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11"/>
    </row>
    <row r="219" spans="1:24" s="4" customFormat="1" ht="13.5">
      <c r="A219" s="24" t="s">
        <v>528</v>
      </c>
      <c r="B219" s="46" t="s">
        <v>650</v>
      </c>
      <c r="C219" s="25">
        <f t="shared" si="3"/>
        <v>290908.94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7">
        <v>0</v>
      </c>
      <c r="K219" s="25">
        <v>0</v>
      </c>
      <c r="L219" s="25">
        <v>177.1</v>
      </c>
      <c r="M219" s="25">
        <v>290908.94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11"/>
    </row>
    <row r="220" spans="1:24" s="4" customFormat="1" ht="13.5">
      <c r="A220" s="24" t="s">
        <v>674</v>
      </c>
      <c r="B220" s="46" t="s">
        <v>651</v>
      </c>
      <c r="C220" s="25">
        <f t="shared" si="3"/>
        <v>273516.92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7">
        <v>0</v>
      </c>
      <c r="K220" s="25">
        <v>0</v>
      </c>
      <c r="L220" s="25">
        <v>164</v>
      </c>
      <c r="M220" s="25">
        <v>273516.92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11"/>
    </row>
    <row r="221" spans="1:24" s="4" customFormat="1" ht="13.5">
      <c r="A221" s="24" t="s">
        <v>529</v>
      </c>
      <c r="B221" s="46" t="s">
        <v>350</v>
      </c>
      <c r="C221" s="25">
        <f t="shared" si="3"/>
        <v>209765.06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7">
        <v>0</v>
      </c>
      <c r="K221" s="25">
        <v>0</v>
      </c>
      <c r="L221" s="25">
        <v>148</v>
      </c>
      <c r="M221" s="25">
        <v>209765.06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11"/>
    </row>
    <row r="222" spans="1:24" s="4" customFormat="1" ht="13.5">
      <c r="A222" s="24" t="s">
        <v>530</v>
      </c>
      <c r="B222" s="46" t="s">
        <v>689</v>
      </c>
      <c r="C222" s="25">
        <f t="shared" si="3"/>
        <v>1275892.52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7">
        <v>0</v>
      </c>
      <c r="K222" s="25">
        <v>0</v>
      </c>
      <c r="L222" s="25">
        <f>372+677+117+108</f>
        <v>1274</v>
      </c>
      <c r="M222" s="25">
        <v>1275892.52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11"/>
    </row>
    <row r="223" spans="1:24" s="4" customFormat="1" ht="13.5">
      <c r="A223" s="24" t="s">
        <v>675</v>
      </c>
      <c r="B223" s="46" t="s">
        <v>351</v>
      </c>
      <c r="C223" s="25">
        <f t="shared" si="3"/>
        <v>558366.1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7">
        <v>0</v>
      </c>
      <c r="K223" s="25">
        <v>0</v>
      </c>
      <c r="L223" s="25">
        <v>246</v>
      </c>
      <c r="M223" s="25">
        <v>558366.1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11"/>
    </row>
    <row r="224" spans="1:24" s="4" customFormat="1" ht="13.5">
      <c r="A224" s="24" t="s">
        <v>531</v>
      </c>
      <c r="B224" s="46" t="s">
        <v>352</v>
      </c>
      <c r="C224" s="25">
        <f t="shared" si="3"/>
        <v>811085.46</v>
      </c>
      <c r="D224" s="25">
        <v>0</v>
      </c>
      <c r="E224" s="25">
        <v>0</v>
      </c>
      <c r="F224" s="25">
        <v>0</v>
      </c>
      <c r="G224" s="25">
        <v>0</v>
      </c>
      <c r="H224" s="25">
        <v>48809</v>
      </c>
      <c r="I224" s="25">
        <v>0</v>
      </c>
      <c r="J224" s="27">
        <v>0</v>
      </c>
      <c r="K224" s="25">
        <v>0</v>
      </c>
      <c r="L224" s="25">
        <v>403.7</v>
      </c>
      <c r="M224" s="25">
        <v>762276.46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11"/>
    </row>
    <row r="225" spans="1:24" s="4" customFormat="1" ht="13.5">
      <c r="A225" s="24" t="s">
        <v>532</v>
      </c>
      <c r="B225" s="46" t="s">
        <v>353</v>
      </c>
      <c r="C225" s="25">
        <f t="shared" si="3"/>
        <v>516824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7">
        <v>0</v>
      </c>
      <c r="K225" s="25">
        <v>0</v>
      </c>
      <c r="L225" s="25">
        <v>424.6</v>
      </c>
      <c r="M225" s="25">
        <v>516824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11"/>
    </row>
    <row r="226" spans="1:24" s="4" customFormat="1" ht="13.5">
      <c r="A226" s="24" t="s">
        <v>533</v>
      </c>
      <c r="B226" s="46" t="s">
        <v>354</v>
      </c>
      <c r="C226" s="25">
        <f t="shared" si="3"/>
        <v>709704.3</v>
      </c>
      <c r="D226" s="25">
        <v>0</v>
      </c>
      <c r="E226" s="25">
        <v>0</v>
      </c>
      <c r="F226" s="25">
        <v>0</v>
      </c>
      <c r="G226" s="25">
        <v>0</v>
      </c>
      <c r="H226" s="25">
        <v>64911</v>
      </c>
      <c r="I226" s="25">
        <v>0</v>
      </c>
      <c r="J226" s="27">
        <v>0</v>
      </c>
      <c r="K226" s="25">
        <v>0</v>
      </c>
      <c r="L226" s="25">
        <v>411.8</v>
      </c>
      <c r="M226" s="25">
        <v>644793.3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11"/>
    </row>
    <row r="227" spans="1:24" s="4" customFormat="1" ht="13.5">
      <c r="A227" s="24" t="s">
        <v>534</v>
      </c>
      <c r="B227" s="46" t="s">
        <v>694</v>
      </c>
      <c r="C227" s="25">
        <f t="shared" si="3"/>
        <v>1199582</v>
      </c>
      <c r="D227" s="25">
        <v>0</v>
      </c>
      <c r="E227" s="25">
        <v>0</v>
      </c>
      <c r="F227" s="25">
        <v>0</v>
      </c>
      <c r="G227" s="25">
        <v>0</v>
      </c>
      <c r="H227" s="25">
        <v>100544</v>
      </c>
      <c r="I227" s="25">
        <v>0</v>
      </c>
      <c r="J227" s="27">
        <v>0</v>
      </c>
      <c r="K227" s="25">
        <v>0</v>
      </c>
      <c r="L227" s="25">
        <v>1050</v>
      </c>
      <c r="M227" s="25">
        <v>1099038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11"/>
    </row>
    <row r="228" spans="1:24" s="4" customFormat="1" ht="13.5">
      <c r="A228" s="24" t="s">
        <v>535</v>
      </c>
      <c r="B228" s="46" t="s">
        <v>355</v>
      </c>
      <c r="C228" s="25">
        <f t="shared" si="3"/>
        <v>260379.98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7">
        <v>0</v>
      </c>
      <c r="K228" s="25">
        <v>0</v>
      </c>
      <c r="L228" s="25">
        <v>71.76</v>
      </c>
      <c r="M228" s="25">
        <v>260379.98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11"/>
    </row>
    <row r="229" spans="1:24" s="4" customFormat="1" ht="13.5">
      <c r="A229" s="24" t="s">
        <v>536</v>
      </c>
      <c r="B229" s="46" t="s">
        <v>356</v>
      </c>
      <c r="C229" s="25">
        <f t="shared" si="3"/>
        <v>375975.14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7">
        <v>0</v>
      </c>
      <c r="K229" s="25">
        <v>0</v>
      </c>
      <c r="L229" s="25">
        <v>152.44</v>
      </c>
      <c r="M229" s="25">
        <v>375975.14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11"/>
    </row>
    <row r="230" spans="1:24" s="4" customFormat="1" ht="13.5">
      <c r="A230" s="24" t="s">
        <v>537</v>
      </c>
      <c r="B230" s="46" t="s">
        <v>357</v>
      </c>
      <c r="C230" s="25">
        <f t="shared" si="3"/>
        <v>501286.42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7">
        <v>0</v>
      </c>
      <c r="K230" s="25">
        <v>0</v>
      </c>
      <c r="L230" s="25">
        <v>161</v>
      </c>
      <c r="M230" s="25">
        <v>501286.42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11"/>
    </row>
    <row r="231" spans="1:24" s="4" customFormat="1" ht="13.5">
      <c r="A231" s="24" t="s">
        <v>538</v>
      </c>
      <c r="B231" s="46" t="s">
        <v>358</v>
      </c>
      <c r="C231" s="25">
        <f t="shared" si="3"/>
        <v>1408217.86</v>
      </c>
      <c r="D231" s="25">
        <v>0</v>
      </c>
      <c r="E231" s="25">
        <v>0</v>
      </c>
      <c r="F231" s="25">
        <v>0</v>
      </c>
      <c r="G231" s="25">
        <v>0</v>
      </c>
      <c r="H231" s="25">
        <v>48000</v>
      </c>
      <c r="I231" s="25">
        <v>0</v>
      </c>
      <c r="J231" s="27">
        <v>0</v>
      </c>
      <c r="K231" s="25">
        <v>0</v>
      </c>
      <c r="L231" s="25">
        <v>723.22</v>
      </c>
      <c r="M231" s="25">
        <v>1360217.86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11"/>
    </row>
    <row r="232" spans="1:24" s="4" customFormat="1" ht="13.5">
      <c r="A232" s="24" t="s">
        <v>539</v>
      </c>
      <c r="B232" s="46" t="s">
        <v>359</v>
      </c>
      <c r="C232" s="25">
        <f t="shared" si="3"/>
        <v>818532.92</v>
      </c>
      <c r="D232" s="25">
        <v>0</v>
      </c>
      <c r="E232" s="25">
        <v>0</v>
      </c>
      <c r="F232" s="25">
        <v>0</v>
      </c>
      <c r="G232" s="25">
        <v>0</v>
      </c>
      <c r="H232" s="25">
        <v>48000</v>
      </c>
      <c r="I232" s="25">
        <v>0</v>
      </c>
      <c r="J232" s="27">
        <v>0</v>
      </c>
      <c r="K232" s="25">
        <v>0</v>
      </c>
      <c r="L232" s="25">
        <f>87+50.53+139.85+153.45+42.36+244.19</f>
        <v>717.38</v>
      </c>
      <c r="M232" s="25">
        <v>770532.92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11"/>
    </row>
    <row r="233" spans="1:24" s="4" customFormat="1" ht="13.5">
      <c r="A233" s="24" t="s">
        <v>540</v>
      </c>
      <c r="B233" s="46" t="s">
        <v>360</v>
      </c>
      <c r="C233" s="25">
        <f t="shared" si="3"/>
        <v>520473.22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7">
        <v>0</v>
      </c>
      <c r="K233" s="25">
        <v>0</v>
      </c>
      <c r="L233" s="25">
        <f>399.54+464.64</f>
        <v>864.1800000000001</v>
      </c>
      <c r="M233" s="25">
        <v>520473.22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11"/>
    </row>
    <row r="234" spans="1:24" s="4" customFormat="1" ht="13.5">
      <c r="A234" s="24" t="s">
        <v>541</v>
      </c>
      <c r="B234" s="46" t="s">
        <v>361</v>
      </c>
      <c r="C234" s="25">
        <f t="shared" si="3"/>
        <v>799675.34</v>
      </c>
      <c r="D234" s="25">
        <v>0</v>
      </c>
      <c r="E234" s="25">
        <v>0</v>
      </c>
      <c r="F234" s="25">
        <v>0</v>
      </c>
      <c r="G234" s="25">
        <v>0</v>
      </c>
      <c r="H234" s="25">
        <v>48000</v>
      </c>
      <c r="I234" s="25">
        <v>0</v>
      </c>
      <c r="J234" s="27">
        <v>0</v>
      </c>
      <c r="K234" s="25">
        <v>0</v>
      </c>
      <c r="L234" s="25">
        <v>356.15</v>
      </c>
      <c r="M234" s="25">
        <v>751675.34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11"/>
    </row>
    <row r="235" spans="1:24" s="4" customFormat="1" ht="13.5">
      <c r="A235" s="24" t="s">
        <v>542</v>
      </c>
      <c r="B235" s="46" t="s">
        <v>362</v>
      </c>
      <c r="C235" s="25">
        <f t="shared" si="3"/>
        <v>1396701.1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7">
        <v>0</v>
      </c>
      <c r="K235" s="25">
        <v>0</v>
      </c>
      <c r="L235" s="25">
        <f>481.66+88.38+15.63+50.69+374+68.59+77.34+143.53+105.57</f>
        <v>1405.3899999999996</v>
      </c>
      <c r="M235" s="25">
        <v>1396701.1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11"/>
    </row>
    <row r="236" spans="1:24" s="4" customFormat="1" ht="13.5">
      <c r="A236" s="24" t="s">
        <v>543</v>
      </c>
      <c r="B236" s="46" t="s">
        <v>363</v>
      </c>
      <c r="C236" s="25">
        <f t="shared" si="3"/>
        <v>422945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7">
        <v>0</v>
      </c>
      <c r="K236" s="25">
        <v>0</v>
      </c>
      <c r="L236" s="25">
        <v>486</v>
      </c>
      <c r="M236" s="25">
        <v>422945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11"/>
    </row>
    <row r="237" spans="1:24" s="4" customFormat="1" ht="13.5">
      <c r="A237" s="24" t="s">
        <v>544</v>
      </c>
      <c r="B237" s="46" t="s">
        <v>364</v>
      </c>
      <c r="C237" s="25">
        <f t="shared" si="3"/>
        <v>152878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7">
        <v>0</v>
      </c>
      <c r="K237" s="25">
        <v>0</v>
      </c>
      <c r="L237" s="25">
        <v>140</v>
      </c>
      <c r="M237" s="25">
        <v>152878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11"/>
    </row>
    <row r="238" spans="1:24" s="4" customFormat="1" ht="13.5">
      <c r="A238" s="24" t="s">
        <v>545</v>
      </c>
      <c r="B238" s="46" t="s">
        <v>652</v>
      </c>
      <c r="C238" s="25">
        <f t="shared" si="3"/>
        <v>54000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7">
        <v>0</v>
      </c>
      <c r="K238" s="25">
        <v>0</v>
      </c>
      <c r="L238" s="25">
        <v>45</v>
      </c>
      <c r="M238" s="25">
        <v>54000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11"/>
    </row>
    <row r="239" spans="1:24" s="4" customFormat="1" ht="13.5">
      <c r="A239" s="24" t="s">
        <v>546</v>
      </c>
      <c r="B239" s="46" t="s">
        <v>365</v>
      </c>
      <c r="C239" s="25">
        <f t="shared" si="3"/>
        <v>770532.92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7">
        <v>0</v>
      </c>
      <c r="K239" s="25">
        <v>0</v>
      </c>
      <c r="L239" s="25">
        <v>164.42</v>
      </c>
      <c r="M239" s="25">
        <v>770532.92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11"/>
    </row>
    <row r="240" spans="1:24" s="4" customFormat="1" ht="13.5">
      <c r="A240" s="24" t="s">
        <v>547</v>
      </c>
      <c r="B240" s="46" t="s">
        <v>366</v>
      </c>
      <c r="C240" s="25">
        <f t="shared" si="3"/>
        <v>639812.52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7">
        <v>0</v>
      </c>
      <c r="K240" s="25">
        <v>0</v>
      </c>
      <c r="L240" s="25">
        <v>301</v>
      </c>
      <c r="M240" s="25">
        <v>639812.52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11"/>
    </row>
    <row r="241" spans="1:24" s="4" customFormat="1" ht="13.5">
      <c r="A241" s="24" t="s">
        <v>548</v>
      </c>
      <c r="B241" s="46" t="s">
        <v>367</v>
      </c>
      <c r="C241" s="25">
        <f t="shared" si="3"/>
        <v>890500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7">
        <v>0</v>
      </c>
      <c r="K241" s="25">
        <v>0</v>
      </c>
      <c r="L241" s="25">
        <f>83+140+45</f>
        <v>268</v>
      </c>
      <c r="M241" s="25">
        <v>890500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11"/>
    </row>
    <row r="242" spans="1:24" s="4" customFormat="1" ht="13.5">
      <c r="A242" s="24" t="s">
        <v>549</v>
      </c>
      <c r="B242" s="46" t="s">
        <v>368</v>
      </c>
      <c r="C242" s="25">
        <f t="shared" si="3"/>
        <v>255500.68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7">
        <v>0</v>
      </c>
      <c r="K242" s="25">
        <v>0</v>
      </c>
      <c r="L242" s="25">
        <v>185</v>
      </c>
      <c r="M242" s="25">
        <v>255500.68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11"/>
    </row>
    <row r="243" spans="1:24" s="4" customFormat="1" ht="13.5">
      <c r="A243" s="24" t="s">
        <v>550</v>
      </c>
      <c r="B243" s="46" t="s">
        <v>369</v>
      </c>
      <c r="C243" s="25">
        <f t="shared" si="3"/>
        <v>229150.73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7">
        <v>0</v>
      </c>
      <c r="K243" s="25">
        <v>0</v>
      </c>
      <c r="L243" s="25">
        <v>124</v>
      </c>
      <c r="M243" s="25">
        <v>229150.73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11"/>
    </row>
    <row r="244" spans="1:24" s="4" customFormat="1" ht="13.5">
      <c r="A244" s="24" t="s">
        <v>551</v>
      </c>
      <c r="B244" s="46" t="s">
        <v>370</v>
      </c>
      <c r="C244" s="25">
        <f t="shared" si="3"/>
        <v>78000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7">
        <v>0</v>
      </c>
      <c r="K244" s="25">
        <v>0</v>
      </c>
      <c r="L244" s="25">
        <v>65</v>
      </c>
      <c r="M244" s="25">
        <v>78000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11"/>
    </row>
    <row r="245" spans="1:24" s="4" customFormat="1" ht="13.5">
      <c r="A245" s="24" t="s">
        <v>552</v>
      </c>
      <c r="B245" s="46" t="s">
        <v>371</v>
      </c>
      <c r="C245" s="25">
        <f t="shared" si="3"/>
        <v>405136.48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7">
        <v>0</v>
      </c>
      <c r="K245" s="25">
        <v>0</v>
      </c>
      <c r="L245" s="25">
        <v>273.88</v>
      </c>
      <c r="M245" s="25">
        <v>405136.48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11"/>
    </row>
    <row r="246" spans="1:24" s="4" customFormat="1" ht="13.5">
      <c r="A246" s="24" t="s">
        <v>553</v>
      </c>
      <c r="B246" s="46" t="s">
        <v>372</v>
      </c>
      <c r="C246" s="25">
        <f t="shared" si="3"/>
        <v>84264.98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7">
        <v>0</v>
      </c>
      <c r="K246" s="25">
        <v>0</v>
      </c>
      <c r="L246" s="25">
        <v>234</v>
      </c>
      <c r="M246" s="25">
        <v>84264.98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11"/>
    </row>
    <row r="247" spans="1:24" s="4" customFormat="1" ht="13.5">
      <c r="A247" s="24" t="s">
        <v>554</v>
      </c>
      <c r="B247" s="46" t="s">
        <v>373</v>
      </c>
      <c r="C247" s="25">
        <f t="shared" si="3"/>
        <v>790645.4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7">
        <v>0</v>
      </c>
      <c r="K247" s="25">
        <v>0</v>
      </c>
      <c r="L247" s="25">
        <f>239.3+184</f>
        <v>423.3</v>
      </c>
      <c r="M247" s="25">
        <v>790645.4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11"/>
    </row>
    <row r="248" spans="1:24" s="4" customFormat="1" ht="13.5">
      <c r="A248" s="24" t="s">
        <v>555</v>
      </c>
      <c r="B248" s="46" t="s">
        <v>696</v>
      </c>
      <c r="C248" s="25">
        <f aca="true" t="shared" si="4" ref="C248:C310">D248+E248+F248+G248+H248+I248+K248+M248+O248+Q248+R248+T248+U248+V248+W248</f>
        <v>186704.32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7">
        <v>0</v>
      </c>
      <c r="K248" s="25">
        <v>0</v>
      </c>
      <c r="L248" s="25">
        <v>65</v>
      </c>
      <c r="M248" s="25">
        <v>186704.32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11"/>
    </row>
    <row r="249" spans="1:24" s="4" customFormat="1" ht="13.5">
      <c r="A249" s="24" t="s">
        <v>556</v>
      </c>
      <c r="B249" s="46" t="s">
        <v>374</v>
      </c>
      <c r="C249" s="25">
        <f t="shared" si="4"/>
        <v>422497.82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7">
        <v>0</v>
      </c>
      <c r="K249" s="25">
        <v>0</v>
      </c>
      <c r="L249" s="25">
        <v>275.17</v>
      </c>
      <c r="M249" s="25">
        <v>422497.82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11"/>
    </row>
    <row r="250" spans="1:24" s="4" customFormat="1" ht="13.5">
      <c r="A250" s="24" t="s">
        <v>557</v>
      </c>
      <c r="B250" s="17" t="s">
        <v>375</v>
      </c>
      <c r="C250" s="25">
        <f t="shared" si="4"/>
        <v>733279</v>
      </c>
      <c r="D250" s="25">
        <v>0</v>
      </c>
      <c r="E250" s="25">
        <v>0</v>
      </c>
      <c r="F250" s="25">
        <v>0</v>
      </c>
      <c r="G250" s="25">
        <v>733279</v>
      </c>
      <c r="H250" s="25">
        <v>0</v>
      </c>
      <c r="I250" s="25">
        <v>0</v>
      </c>
      <c r="J250" s="27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11"/>
    </row>
    <row r="251" spans="1:24" s="4" customFormat="1" ht="13.5">
      <c r="A251" s="24" t="s">
        <v>558</v>
      </c>
      <c r="B251" s="17" t="s">
        <v>376</v>
      </c>
      <c r="C251" s="25">
        <f t="shared" si="4"/>
        <v>266642.83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7">
        <v>0</v>
      </c>
      <c r="K251" s="25">
        <v>0</v>
      </c>
      <c r="L251" s="25">
        <v>148.61</v>
      </c>
      <c r="M251" s="25">
        <v>266642.83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11"/>
    </row>
    <row r="252" spans="1:24" s="4" customFormat="1" ht="13.5">
      <c r="A252" s="24" t="s">
        <v>559</v>
      </c>
      <c r="B252" s="17" t="s">
        <v>377</v>
      </c>
      <c r="C252" s="25">
        <f t="shared" si="4"/>
        <v>1531598.57</v>
      </c>
      <c r="D252" s="25">
        <v>0</v>
      </c>
      <c r="E252" s="25">
        <v>0</v>
      </c>
      <c r="F252" s="25">
        <v>0</v>
      </c>
      <c r="G252" s="25">
        <v>144384</v>
      </c>
      <c r="H252" s="25">
        <v>145798</v>
      </c>
      <c r="I252" s="25">
        <v>0</v>
      </c>
      <c r="J252" s="27">
        <v>0</v>
      </c>
      <c r="K252" s="25">
        <v>0</v>
      </c>
      <c r="L252" s="25">
        <v>718</v>
      </c>
      <c r="M252" s="25">
        <v>1241416.57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11"/>
    </row>
    <row r="253" spans="1:24" s="4" customFormat="1" ht="13.5">
      <c r="A253" s="24" t="s">
        <v>560</v>
      </c>
      <c r="B253" s="46" t="s">
        <v>378</v>
      </c>
      <c r="C253" s="25">
        <f t="shared" si="4"/>
        <v>327000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7">
        <v>0</v>
      </c>
      <c r="K253" s="25">
        <v>0</v>
      </c>
      <c r="L253" s="25">
        <v>180</v>
      </c>
      <c r="M253" s="25">
        <v>327000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11"/>
    </row>
    <row r="254" spans="1:24" s="4" customFormat="1" ht="13.5">
      <c r="A254" s="24" t="s">
        <v>561</v>
      </c>
      <c r="B254" s="46" t="s">
        <v>379</v>
      </c>
      <c r="C254" s="25">
        <f t="shared" si="4"/>
        <v>860812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7">
        <v>0</v>
      </c>
      <c r="K254" s="25">
        <v>0</v>
      </c>
      <c r="L254" s="25">
        <v>614</v>
      </c>
      <c r="M254" s="25">
        <v>860812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11"/>
    </row>
    <row r="255" spans="1:24" s="4" customFormat="1" ht="13.5">
      <c r="A255" s="24" t="s">
        <v>562</v>
      </c>
      <c r="B255" s="46" t="s">
        <v>380</v>
      </c>
      <c r="C255" s="25">
        <f t="shared" si="4"/>
        <v>811861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7">
        <v>0</v>
      </c>
      <c r="K255" s="25">
        <v>0</v>
      </c>
      <c r="L255" s="25">
        <v>614</v>
      </c>
      <c r="M255" s="25">
        <v>811861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11"/>
    </row>
    <row r="256" spans="1:24" s="4" customFormat="1" ht="13.5">
      <c r="A256" s="24" t="s">
        <v>563</v>
      </c>
      <c r="B256" s="46" t="s">
        <v>381</v>
      </c>
      <c r="C256" s="25">
        <f t="shared" si="4"/>
        <v>1125542</v>
      </c>
      <c r="D256" s="25">
        <v>0</v>
      </c>
      <c r="E256" s="25">
        <v>0</v>
      </c>
      <c r="F256" s="25">
        <v>0</v>
      </c>
      <c r="G256" s="25">
        <v>0</v>
      </c>
      <c r="H256" s="25">
        <v>102122</v>
      </c>
      <c r="I256" s="25">
        <v>0</v>
      </c>
      <c r="J256" s="27">
        <v>0</v>
      </c>
      <c r="K256" s="25">
        <v>0</v>
      </c>
      <c r="L256" s="25">
        <v>583</v>
      </c>
      <c r="M256" s="25">
        <v>1023420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11"/>
    </row>
    <row r="257" spans="1:24" s="4" customFormat="1" ht="13.5">
      <c r="A257" s="24" t="s">
        <v>564</v>
      </c>
      <c r="B257" s="46" t="s">
        <v>382</v>
      </c>
      <c r="C257" s="25">
        <f t="shared" si="4"/>
        <v>1094932.28</v>
      </c>
      <c r="D257" s="25">
        <v>0</v>
      </c>
      <c r="E257" s="25">
        <v>0</v>
      </c>
      <c r="F257" s="25">
        <v>0</v>
      </c>
      <c r="G257" s="25">
        <v>0</v>
      </c>
      <c r="H257" s="25">
        <v>102122</v>
      </c>
      <c r="I257" s="25">
        <v>0</v>
      </c>
      <c r="J257" s="27">
        <v>0</v>
      </c>
      <c r="K257" s="25">
        <v>0</v>
      </c>
      <c r="L257" s="25">
        <v>588</v>
      </c>
      <c r="M257" s="25">
        <v>992810.28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11"/>
    </row>
    <row r="258" spans="1:24" s="4" customFormat="1" ht="13.5">
      <c r="A258" s="24" t="s">
        <v>565</v>
      </c>
      <c r="B258" s="46" t="s">
        <v>383</v>
      </c>
      <c r="C258" s="25">
        <f t="shared" si="4"/>
        <v>315302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7">
        <v>0</v>
      </c>
      <c r="K258" s="25">
        <v>0</v>
      </c>
      <c r="L258" s="25">
        <v>308.7</v>
      </c>
      <c r="M258" s="25">
        <v>315302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11"/>
    </row>
    <row r="259" spans="1:24" s="4" customFormat="1" ht="13.5">
      <c r="A259" s="24" t="s">
        <v>566</v>
      </c>
      <c r="B259" s="46" t="s">
        <v>384</v>
      </c>
      <c r="C259" s="25">
        <f t="shared" si="4"/>
        <v>448844</v>
      </c>
      <c r="D259" s="25">
        <v>0</v>
      </c>
      <c r="E259" s="25">
        <v>0</v>
      </c>
      <c r="F259" s="25">
        <v>0</v>
      </c>
      <c r="G259" s="25">
        <v>0</v>
      </c>
      <c r="H259" s="25">
        <v>50000</v>
      </c>
      <c r="I259" s="25">
        <v>0</v>
      </c>
      <c r="J259" s="27">
        <v>0</v>
      </c>
      <c r="K259" s="25">
        <v>0</v>
      </c>
      <c r="L259" s="25">
        <v>402</v>
      </c>
      <c r="M259" s="25">
        <v>398844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11"/>
    </row>
    <row r="260" spans="1:24" s="4" customFormat="1" ht="13.5">
      <c r="A260" s="24" t="s">
        <v>567</v>
      </c>
      <c r="B260" s="46" t="s">
        <v>385</v>
      </c>
      <c r="C260" s="25">
        <f t="shared" si="4"/>
        <v>605277.46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7">
        <v>0</v>
      </c>
      <c r="K260" s="25">
        <v>0</v>
      </c>
      <c r="L260" s="25">
        <v>365</v>
      </c>
      <c r="M260" s="25">
        <v>605277.46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11"/>
    </row>
    <row r="261" spans="1:24" s="4" customFormat="1" ht="13.5">
      <c r="A261" s="24" t="s">
        <v>568</v>
      </c>
      <c r="B261" s="46" t="s">
        <v>386</v>
      </c>
      <c r="C261" s="25">
        <f t="shared" si="4"/>
        <v>146467.5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7">
        <v>0</v>
      </c>
      <c r="K261" s="25">
        <v>0</v>
      </c>
      <c r="L261" s="25">
        <v>92.5</v>
      </c>
      <c r="M261" s="25">
        <v>146467.5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11"/>
    </row>
    <row r="262" spans="1:24" s="4" customFormat="1" ht="13.5">
      <c r="A262" s="24" t="s">
        <v>569</v>
      </c>
      <c r="B262" s="46" t="s">
        <v>387</v>
      </c>
      <c r="C262" s="25">
        <f t="shared" si="4"/>
        <v>336347.2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7">
        <v>0</v>
      </c>
      <c r="K262" s="25">
        <v>0</v>
      </c>
      <c r="L262" s="25">
        <v>196.11</v>
      </c>
      <c r="M262" s="25">
        <v>336347.2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11"/>
    </row>
    <row r="263" spans="1:24" s="4" customFormat="1" ht="13.5">
      <c r="A263" s="24" t="s">
        <v>570</v>
      </c>
      <c r="B263" s="46" t="s">
        <v>653</v>
      </c>
      <c r="C263" s="25">
        <f t="shared" si="4"/>
        <v>454907.98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7">
        <v>0</v>
      </c>
      <c r="K263" s="25">
        <v>0</v>
      </c>
      <c r="L263" s="25">
        <f>69+93+84</f>
        <v>246</v>
      </c>
      <c r="M263" s="25">
        <v>454907.98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11"/>
    </row>
    <row r="264" spans="1:24" s="4" customFormat="1" ht="13.5">
      <c r="A264" s="24" t="s">
        <v>571</v>
      </c>
      <c r="B264" s="46" t="s">
        <v>388</v>
      </c>
      <c r="C264" s="25">
        <f t="shared" si="4"/>
        <v>1060801.04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7">
        <v>0</v>
      </c>
      <c r="K264" s="25">
        <v>0</v>
      </c>
      <c r="L264" s="25">
        <f>137.78+139.1+296.8</f>
        <v>573.6800000000001</v>
      </c>
      <c r="M264" s="25">
        <v>1060801.04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11"/>
    </row>
    <row r="265" spans="1:24" s="4" customFormat="1" ht="13.5">
      <c r="A265" s="24" t="s">
        <v>572</v>
      </c>
      <c r="B265" s="46" t="s">
        <v>389</v>
      </c>
      <c r="C265" s="25">
        <f t="shared" si="4"/>
        <v>415321.06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7">
        <v>0</v>
      </c>
      <c r="K265" s="25">
        <v>0</v>
      </c>
      <c r="L265" s="25">
        <v>164.6</v>
      </c>
      <c r="M265" s="25">
        <v>415321.06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11"/>
    </row>
    <row r="266" spans="1:24" s="4" customFormat="1" ht="13.5">
      <c r="A266" s="24" t="s">
        <v>573</v>
      </c>
      <c r="B266" s="46" t="s">
        <v>390</v>
      </c>
      <c r="C266" s="25">
        <f t="shared" si="4"/>
        <v>1283945.02</v>
      </c>
      <c r="D266" s="25">
        <v>0</v>
      </c>
      <c r="E266" s="25">
        <v>0</v>
      </c>
      <c r="F266" s="25">
        <v>0</v>
      </c>
      <c r="G266" s="25">
        <v>259312.1</v>
      </c>
      <c r="H266" s="25">
        <v>44012.8</v>
      </c>
      <c r="I266" s="25">
        <v>0</v>
      </c>
      <c r="J266" s="27">
        <v>0</v>
      </c>
      <c r="K266" s="25">
        <v>0</v>
      </c>
      <c r="L266" s="25">
        <v>1040</v>
      </c>
      <c r="M266" s="25">
        <v>980620.12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11"/>
    </row>
    <row r="267" spans="1:24" s="4" customFormat="1" ht="13.5">
      <c r="A267" s="24" t="s">
        <v>574</v>
      </c>
      <c r="B267" s="46" t="s">
        <v>391</v>
      </c>
      <c r="C267" s="25">
        <f t="shared" si="4"/>
        <v>1297294</v>
      </c>
      <c r="D267" s="25">
        <v>0</v>
      </c>
      <c r="E267" s="25">
        <v>0</v>
      </c>
      <c r="F267" s="25">
        <v>0</v>
      </c>
      <c r="G267" s="25">
        <v>0</v>
      </c>
      <c r="H267" s="25">
        <v>82274</v>
      </c>
      <c r="I267" s="25">
        <v>0</v>
      </c>
      <c r="J267" s="27">
        <v>0</v>
      </c>
      <c r="K267" s="25">
        <v>0</v>
      </c>
      <c r="L267" s="25">
        <v>650</v>
      </c>
      <c r="M267" s="25">
        <v>1215020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11"/>
    </row>
    <row r="268" spans="1:24" s="4" customFormat="1" ht="13.5">
      <c r="A268" s="24" t="s">
        <v>575</v>
      </c>
      <c r="B268" s="46" t="s">
        <v>392</v>
      </c>
      <c r="C268" s="25">
        <f t="shared" si="4"/>
        <v>704497.78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7">
        <v>0</v>
      </c>
      <c r="K268" s="25">
        <v>0</v>
      </c>
      <c r="L268" s="25">
        <v>446.6</v>
      </c>
      <c r="M268" s="25">
        <v>704497.78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11"/>
    </row>
    <row r="269" spans="1:24" s="4" customFormat="1" ht="13.5">
      <c r="A269" s="24" t="s">
        <v>576</v>
      </c>
      <c r="B269" s="46" t="s">
        <v>393</v>
      </c>
      <c r="C269" s="25">
        <f t="shared" si="4"/>
        <v>741945.06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7">
        <v>0</v>
      </c>
      <c r="K269" s="25">
        <v>0</v>
      </c>
      <c r="L269" s="25">
        <v>481</v>
      </c>
      <c r="M269" s="25">
        <v>741945.06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11"/>
    </row>
    <row r="270" spans="1:24" s="4" customFormat="1" ht="13.5">
      <c r="A270" s="24" t="s">
        <v>676</v>
      </c>
      <c r="B270" s="46" t="s">
        <v>394</v>
      </c>
      <c r="C270" s="25">
        <f t="shared" si="4"/>
        <v>766896.83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7">
        <v>0</v>
      </c>
      <c r="K270" s="25">
        <v>0</v>
      </c>
      <c r="L270" s="25">
        <v>480</v>
      </c>
      <c r="M270" s="25">
        <v>766896.83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11"/>
    </row>
    <row r="271" spans="1:24" s="4" customFormat="1" ht="13.5">
      <c r="A271" s="24" t="s">
        <v>577</v>
      </c>
      <c r="B271" s="46" t="s">
        <v>395</v>
      </c>
      <c r="C271" s="25">
        <f t="shared" si="4"/>
        <v>1026247.18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7">
        <v>0</v>
      </c>
      <c r="K271" s="25">
        <v>0</v>
      </c>
      <c r="L271" s="25">
        <v>597</v>
      </c>
      <c r="M271" s="25">
        <v>1026247.18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11"/>
    </row>
    <row r="272" spans="1:24" s="4" customFormat="1" ht="13.5">
      <c r="A272" s="24" t="s">
        <v>578</v>
      </c>
      <c r="B272" s="46" t="s">
        <v>695</v>
      </c>
      <c r="C272" s="25">
        <f t="shared" si="4"/>
        <v>1954573.24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7">
        <v>0</v>
      </c>
      <c r="K272" s="25">
        <v>0</v>
      </c>
      <c r="L272" s="25">
        <v>1260</v>
      </c>
      <c r="M272" s="25">
        <v>1954573.24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11"/>
    </row>
    <row r="273" spans="1:24" s="4" customFormat="1" ht="13.5">
      <c r="A273" s="24" t="s">
        <v>579</v>
      </c>
      <c r="B273" s="46" t="s">
        <v>396</v>
      </c>
      <c r="C273" s="25">
        <f t="shared" si="4"/>
        <v>422825.65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7">
        <v>0</v>
      </c>
      <c r="K273" s="25">
        <v>0</v>
      </c>
      <c r="L273" s="25">
        <v>242</v>
      </c>
      <c r="M273" s="25">
        <v>422825.65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11"/>
    </row>
    <row r="274" spans="1:24" s="4" customFormat="1" ht="13.5">
      <c r="A274" s="24" t="s">
        <v>580</v>
      </c>
      <c r="B274" s="46" t="s">
        <v>397</v>
      </c>
      <c r="C274" s="25">
        <f t="shared" si="4"/>
        <v>426322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7">
        <v>0</v>
      </c>
      <c r="K274" s="25">
        <v>0</v>
      </c>
      <c r="L274" s="25">
        <v>237</v>
      </c>
      <c r="M274" s="25">
        <v>426322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11"/>
    </row>
    <row r="275" spans="1:24" s="4" customFormat="1" ht="13.5">
      <c r="A275" s="24" t="s">
        <v>581</v>
      </c>
      <c r="B275" s="46" t="s">
        <v>398</v>
      </c>
      <c r="C275" s="25">
        <f t="shared" si="4"/>
        <v>424014.96</v>
      </c>
      <c r="D275" s="25">
        <v>0</v>
      </c>
      <c r="E275" s="25">
        <v>0</v>
      </c>
      <c r="F275" s="25">
        <v>0</v>
      </c>
      <c r="G275" s="25">
        <v>0</v>
      </c>
      <c r="H275" s="25">
        <v>331793.96</v>
      </c>
      <c r="I275" s="25">
        <v>0</v>
      </c>
      <c r="J275" s="27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92221</v>
      </c>
      <c r="W275" s="25">
        <v>0</v>
      </c>
      <c r="X275" s="11"/>
    </row>
    <row r="276" spans="1:24" s="4" customFormat="1" ht="13.5">
      <c r="A276" s="24" t="s">
        <v>582</v>
      </c>
      <c r="B276" s="46" t="s">
        <v>399</v>
      </c>
      <c r="C276" s="25">
        <f t="shared" si="4"/>
        <v>270942.16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7">
        <v>0</v>
      </c>
      <c r="K276" s="25">
        <v>0</v>
      </c>
      <c r="L276" s="25">
        <v>166.25</v>
      </c>
      <c r="M276" s="25">
        <v>270942.16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11"/>
    </row>
    <row r="277" spans="1:24" s="4" customFormat="1" ht="13.5">
      <c r="A277" s="24" t="s">
        <v>583</v>
      </c>
      <c r="B277" s="46" t="s">
        <v>400</v>
      </c>
      <c r="C277" s="25">
        <f t="shared" si="4"/>
        <v>185919.62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7">
        <v>0</v>
      </c>
      <c r="K277" s="25">
        <v>0</v>
      </c>
      <c r="L277" s="25">
        <v>120.5</v>
      </c>
      <c r="M277" s="25">
        <v>185919.62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11"/>
    </row>
    <row r="278" spans="1:24" s="4" customFormat="1" ht="13.5">
      <c r="A278" s="24" t="s">
        <v>584</v>
      </c>
      <c r="B278" s="46" t="s">
        <v>401</v>
      </c>
      <c r="C278" s="25">
        <f t="shared" si="4"/>
        <v>282453.06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7">
        <v>0</v>
      </c>
      <c r="K278" s="25">
        <v>0</v>
      </c>
      <c r="L278" s="25">
        <v>175</v>
      </c>
      <c r="M278" s="25">
        <v>282453.06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11"/>
    </row>
    <row r="279" spans="1:24" s="4" customFormat="1" ht="13.5">
      <c r="A279" s="24" t="s">
        <v>585</v>
      </c>
      <c r="B279" s="46" t="s">
        <v>402</v>
      </c>
      <c r="C279" s="25">
        <f t="shared" si="4"/>
        <v>652547.08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7">
        <v>0</v>
      </c>
      <c r="K279" s="25">
        <v>0</v>
      </c>
      <c r="L279" s="25">
        <v>370</v>
      </c>
      <c r="M279" s="25">
        <v>652547.08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11"/>
    </row>
    <row r="280" spans="1:24" s="4" customFormat="1" ht="13.5">
      <c r="A280" s="24" t="s">
        <v>586</v>
      </c>
      <c r="B280" s="46" t="s">
        <v>403</v>
      </c>
      <c r="C280" s="25">
        <f t="shared" si="4"/>
        <v>318615.34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7">
        <v>0</v>
      </c>
      <c r="K280" s="25">
        <v>0</v>
      </c>
      <c r="L280" s="25">
        <v>206</v>
      </c>
      <c r="M280" s="25">
        <v>318615.34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11"/>
    </row>
    <row r="281" spans="1:24" s="4" customFormat="1" ht="13.5">
      <c r="A281" s="24" t="s">
        <v>587</v>
      </c>
      <c r="B281" s="46" t="s">
        <v>404</v>
      </c>
      <c r="C281" s="25">
        <f t="shared" si="4"/>
        <v>534978.71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7">
        <v>0</v>
      </c>
      <c r="K281" s="25">
        <v>0</v>
      </c>
      <c r="L281" s="25">
        <v>326.5</v>
      </c>
      <c r="M281" s="25">
        <v>534978.71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11"/>
    </row>
    <row r="282" spans="1:24" s="4" customFormat="1" ht="13.5">
      <c r="A282" s="24" t="s">
        <v>588</v>
      </c>
      <c r="B282" s="46" t="s">
        <v>405</v>
      </c>
      <c r="C282" s="25">
        <f t="shared" si="4"/>
        <v>622629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7">
        <v>0</v>
      </c>
      <c r="K282" s="25">
        <v>0</v>
      </c>
      <c r="L282" s="25">
        <v>509</v>
      </c>
      <c r="M282" s="25">
        <v>622629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11"/>
    </row>
    <row r="283" spans="1:24" s="4" customFormat="1" ht="13.5">
      <c r="A283" s="24" t="s">
        <v>589</v>
      </c>
      <c r="B283" s="46" t="s">
        <v>406</v>
      </c>
      <c r="C283" s="25">
        <f t="shared" si="4"/>
        <v>284586.81</v>
      </c>
      <c r="D283" s="25">
        <v>0</v>
      </c>
      <c r="E283" s="25">
        <v>0</v>
      </c>
      <c r="F283" s="25">
        <v>0</v>
      </c>
      <c r="G283" s="25">
        <v>0</v>
      </c>
      <c r="H283" s="25">
        <v>39497</v>
      </c>
      <c r="I283" s="25">
        <v>0</v>
      </c>
      <c r="J283" s="27">
        <v>0</v>
      </c>
      <c r="K283" s="25">
        <v>0</v>
      </c>
      <c r="L283" s="25">
        <v>223</v>
      </c>
      <c r="M283" s="25">
        <v>245089.81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11"/>
    </row>
    <row r="284" spans="1:24" s="4" customFormat="1" ht="13.5">
      <c r="A284" s="24" t="s">
        <v>677</v>
      </c>
      <c r="B284" s="46" t="s">
        <v>407</v>
      </c>
      <c r="C284" s="25">
        <f t="shared" si="4"/>
        <v>110760</v>
      </c>
      <c r="D284" s="25">
        <v>0</v>
      </c>
      <c r="E284" s="25">
        <v>0</v>
      </c>
      <c r="F284" s="25">
        <v>0</v>
      </c>
      <c r="G284" s="25">
        <v>0</v>
      </c>
      <c r="H284" s="25">
        <v>110760</v>
      </c>
      <c r="I284" s="25">
        <v>0</v>
      </c>
      <c r="J284" s="27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11"/>
    </row>
    <row r="285" spans="1:24" s="4" customFormat="1" ht="13.5">
      <c r="A285" s="24" t="s">
        <v>590</v>
      </c>
      <c r="B285" s="46" t="s">
        <v>408</v>
      </c>
      <c r="C285" s="25">
        <f t="shared" si="4"/>
        <v>134148</v>
      </c>
      <c r="D285" s="25">
        <v>0</v>
      </c>
      <c r="E285" s="25">
        <v>0</v>
      </c>
      <c r="F285" s="25">
        <v>0</v>
      </c>
      <c r="G285" s="25">
        <v>0</v>
      </c>
      <c r="H285" s="25">
        <v>134148</v>
      </c>
      <c r="I285" s="25">
        <v>0</v>
      </c>
      <c r="J285" s="27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11"/>
    </row>
    <row r="286" spans="1:24" s="4" customFormat="1" ht="13.5">
      <c r="A286" s="24" t="s">
        <v>591</v>
      </c>
      <c r="B286" s="46" t="s">
        <v>409</v>
      </c>
      <c r="C286" s="25">
        <f t="shared" si="4"/>
        <v>749987.66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7">
        <v>0</v>
      </c>
      <c r="K286" s="25">
        <v>0</v>
      </c>
      <c r="L286" s="25">
        <v>417</v>
      </c>
      <c r="M286" s="25">
        <v>649987.66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100000</v>
      </c>
      <c r="X286" s="11"/>
    </row>
    <row r="287" spans="1:24" s="4" customFormat="1" ht="13.5">
      <c r="A287" s="24" t="s">
        <v>592</v>
      </c>
      <c r="B287" s="46" t="s">
        <v>410</v>
      </c>
      <c r="C287" s="25">
        <f t="shared" si="4"/>
        <v>645236.98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7">
        <v>0</v>
      </c>
      <c r="K287" s="25">
        <v>0</v>
      </c>
      <c r="L287" s="25">
        <v>348.7</v>
      </c>
      <c r="M287" s="25">
        <v>645236.98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11"/>
    </row>
    <row r="288" spans="1:24" s="4" customFormat="1" ht="13.5">
      <c r="A288" s="24" t="s">
        <v>593</v>
      </c>
      <c r="B288" s="46" t="s">
        <v>411</v>
      </c>
      <c r="C288" s="25">
        <f t="shared" si="4"/>
        <v>659901</v>
      </c>
      <c r="D288" s="25">
        <v>0</v>
      </c>
      <c r="E288" s="25">
        <v>0</v>
      </c>
      <c r="F288" s="25">
        <v>0</v>
      </c>
      <c r="G288" s="25">
        <v>0</v>
      </c>
      <c r="H288" s="25">
        <v>441344</v>
      </c>
      <c r="I288" s="25">
        <v>0</v>
      </c>
      <c r="J288" s="27">
        <v>0</v>
      </c>
      <c r="K288" s="25">
        <v>0</v>
      </c>
      <c r="L288" s="25">
        <v>155.3</v>
      </c>
      <c r="M288" s="25">
        <v>218557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11"/>
    </row>
    <row r="289" spans="1:24" s="4" customFormat="1" ht="13.5">
      <c r="A289" s="24" t="s">
        <v>594</v>
      </c>
      <c r="B289" s="46" t="s">
        <v>654</v>
      </c>
      <c r="C289" s="25">
        <f t="shared" si="4"/>
        <v>780201.84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7">
        <v>0</v>
      </c>
      <c r="K289" s="25">
        <v>0</v>
      </c>
      <c r="L289" s="25">
        <v>294.8</v>
      </c>
      <c r="M289" s="25">
        <v>780201.84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11"/>
    </row>
    <row r="290" spans="1:24" s="4" customFormat="1" ht="13.5">
      <c r="A290" s="24" t="s">
        <v>595</v>
      </c>
      <c r="B290" s="46" t="s">
        <v>412</v>
      </c>
      <c r="C290" s="25">
        <f t="shared" si="4"/>
        <v>751648.7</v>
      </c>
      <c r="D290" s="25">
        <v>0</v>
      </c>
      <c r="E290" s="25">
        <v>0</v>
      </c>
      <c r="F290" s="25">
        <v>0</v>
      </c>
      <c r="G290" s="25">
        <v>0</v>
      </c>
      <c r="H290" s="25">
        <v>481647</v>
      </c>
      <c r="I290" s="25">
        <v>0</v>
      </c>
      <c r="J290" s="27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270001.7</v>
      </c>
      <c r="X290" s="11"/>
    </row>
    <row r="291" spans="1:24" s="4" customFormat="1" ht="13.5">
      <c r="A291" s="24" t="s">
        <v>596</v>
      </c>
      <c r="B291" s="46" t="s">
        <v>413</v>
      </c>
      <c r="C291" s="25">
        <f t="shared" si="4"/>
        <v>279404</v>
      </c>
      <c r="D291" s="25">
        <v>0</v>
      </c>
      <c r="E291" s="25">
        <v>0</v>
      </c>
      <c r="F291" s="25">
        <v>0</v>
      </c>
      <c r="G291" s="25">
        <v>0</v>
      </c>
      <c r="H291" s="25">
        <v>279404</v>
      </c>
      <c r="I291" s="25">
        <v>0</v>
      </c>
      <c r="J291" s="27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11"/>
    </row>
    <row r="292" spans="1:24" s="4" customFormat="1" ht="13.5">
      <c r="A292" s="24" t="s">
        <v>597</v>
      </c>
      <c r="B292" s="46" t="s">
        <v>414</v>
      </c>
      <c r="C292" s="25">
        <f t="shared" si="4"/>
        <v>367218.36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7">
        <v>0</v>
      </c>
      <c r="K292" s="25">
        <v>0</v>
      </c>
      <c r="L292" s="25">
        <v>103.3</v>
      </c>
      <c r="M292" s="25">
        <v>367218.36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11"/>
    </row>
    <row r="293" spans="1:24" s="4" customFormat="1" ht="13.5">
      <c r="A293" s="24" t="s">
        <v>598</v>
      </c>
      <c r="B293" s="46" t="s">
        <v>415</v>
      </c>
      <c r="C293" s="25">
        <f t="shared" si="4"/>
        <v>336481.72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7">
        <v>0</v>
      </c>
      <c r="K293" s="25">
        <v>0</v>
      </c>
      <c r="L293" s="25">
        <v>217.34</v>
      </c>
      <c r="M293" s="25">
        <v>336481.72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11"/>
    </row>
    <row r="294" spans="1:24" s="4" customFormat="1" ht="13.5">
      <c r="A294" s="24" t="s">
        <v>678</v>
      </c>
      <c r="B294" s="46" t="s">
        <v>416</v>
      </c>
      <c r="C294" s="25">
        <f t="shared" si="4"/>
        <v>378127.46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7">
        <v>0</v>
      </c>
      <c r="K294" s="25">
        <v>0</v>
      </c>
      <c r="L294" s="25">
        <v>263.64</v>
      </c>
      <c r="M294" s="25">
        <v>378127.46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11"/>
    </row>
    <row r="295" spans="1:24" s="4" customFormat="1" ht="13.5">
      <c r="A295" s="24" t="s">
        <v>599</v>
      </c>
      <c r="B295" s="46" t="s">
        <v>417</v>
      </c>
      <c r="C295" s="25">
        <f t="shared" si="4"/>
        <v>413250.57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7">
        <v>0</v>
      </c>
      <c r="K295" s="25">
        <v>0</v>
      </c>
      <c r="L295" s="25">
        <v>270</v>
      </c>
      <c r="M295" s="25">
        <v>413250.57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11"/>
    </row>
    <row r="296" spans="1:24" s="4" customFormat="1" ht="13.5">
      <c r="A296" s="24" t="s">
        <v>600</v>
      </c>
      <c r="B296" s="46" t="s">
        <v>418</v>
      </c>
      <c r="C296" s="25">
        <f t="shared" si="4"/>
        <v>405473.96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7">
        <v>0</v>
      </c>
      <c r="K296" s="25">
        <v>0</v>
      </c>
      <c r="L296" s="25">
        <v>249.6</v>
      </c>
      <c r="M296" s="25">
        <v>405473.96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11"/>
    </row>
    <row r="297" spans="1:24" s="4" customFormat="1" ht="13.5">
      <c r="A297" s="24" t="s">
        <v>601</v>
      </c>
      <c r="B297" s="46" t="s">
        <v>655</v>
      </c>
      <c r="C297" s="25">
        <f t="shared" si="4"/>
        <v>156000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7">
        <v>0</v>
      </c>
      <c r="K297" s="25">
        <v>0</v>
      </c>
      <c r="L297" s="25">
        <v>60</v>
      </c>
      <c r="M297" s="25">
        <v>156000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11"/>
    </row>
    <row r="298" spans="1:24" s="4" customFormat="1" ht="13.5">
      <c r="A298" s="24" t="s">
        <v>602</v>
      </c>
      <c r="B298" s="46" t="s">
        <v>419</v>
      </c>
      <c r="C298" s="25">
        <f t="shared" si="4"/>
        <v>359269.88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7">
        <v>0</v>
      </c>
      <c r="K298" s="25">
        <v>0</v>
      </c>
      <c r="L298" s="25">
        <v>208</v>
      </c>
      <c r="M298" s="25">
        <v>359269.88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11"/>
    </row>
    <row r="299" spans="1:24" s="4" customFormat="1" ht="13.5">
      <c r="A299" s="24" t="s">
        <v>603</v>
      </c>
      <c r="B299" s="46" t="s">
        <v>420</v>
      </c>
      <c r="C299" s="25">
        <f t="shared" si="4"/>
        <v>327112.52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7">
        <v>0</v>
      </c>
      <c r="K299" s="25">
        <v>0</v>
      </c>
      <c r="L299" s="25">
        <v>195</v>
      </c>
      <c r="M299" s="25">
        <v>327112.52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11"/>
    </row>
    <row r="300" spans="1:24" s="4" customFormat="1" ht="13.5">
      <c r="A300" s="24" t="s">
        <v>604</v>
      </c>
      <c r="B300" s="46" t="s">
        <v>656</v>
      </c>
      <c r="C300" s="25">
        <f t="shared" si="4"/>
        <v>195647.54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7">
        <v>0</v>
      </c>
      <c r="K300" s="25">
        <v>0</v>
      </c>
      <c r="L300" s="25">
        <v>119</v>
      </c>
      <c r="M300" s="25">
        <v>195647.54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11"/>
    </row>
    <row r="301" spans="1:24" s="4" customFormat="1" ht="13.5">
      <c r="A301" s="24" t="s">
        <v>605</v>
      </c>
      <c r="B301" s="46" t="s">
        <v>421</v>
      </c>
      <c r="C301" s="25">
        <f t="shared" si="4"/>
        <v>262704.58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7">
        <v>0</v>
      </c>
      <c r="K301" s="25">
        <v>0</v>
      </c>
      <c r="L301" s="25">
        <v>181</v>
      </c>
      <c r="M301" s="25">
        <v>262704.58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11"/>
    </row>
    <row r="302" spans="1:24" s="4" customFormat="1" ht="13.5">
      <c r="A302" s="24" t="s">
        <v>606</v>
      </c>
      <c r="B302" s="46" t="s">
        <v>422</v>
      </c>
      <c r="C302" s="25">
        <f t="shared" si="4"/>
        <v>288776.68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7">
        <v>0</v>
      </c>
      <c r="K302" s="25">
        <v>0</v>
      </c>
      <c r="L302" s="25">
        <v>191.4</v>
      </c>
      <c r="M302" s="25">
        <v>288776.68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11"/>
    </row>
    <row r="303" spans="1:24" s="4" customFormat="1" ht="13.5">
      <c r="A303" s="24" t="s">
        <v>607</v>
      </c>
      <c r="B303" s="46" t="s">
        <v>423</v>
      </c>
      <c r="C303" s="25">
        <f t="shared" si="4"/>
        <v>413917.91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7">
        <v>0</v>
      </c>
      <c r="K303" s="25">
        <v>0</v>
      </c>
      <c r="L303" s="25">
        <v>230.5</v>
      </c>
      <c r="M303" s="25">
        <v>413917.91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11"/>
    </row>
    <row r="304" spans="1:24" s="4" customFormat="1" ht="13.5">
      <c r="A304" s="24" t="s">
        <v>608</v>
      </c>
      <c r="B304" s="46" t="s">
        <v>424</v>
      </c>
      <c r="C304" s="25">
        <f t="shared" si="4"/>
        <v>207665.56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7">
        <v>0</v>
      </c>
      <c r="K304" s="25">
        <v>0</v>
      </c>
      <c r="L304" s="25">
        <v>148.7</v>
      </c>
      <c r="M304" s="25">
        <v>207665.56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11"/>
    </row>
    <row r="305" spans="1:24" s="4" customFormat="1" ht="13.5">
      <c r="A305" s="24" t="s">
        <v>609</v>
      </c>
      <c r="B305" s="33" t="s">
        <v>643</v>
      </c>
      <c r="C305" s="25">
        <f t="shared" si="4"/>
        <v>736034.24</v>
      </c>
      <c r="D305" s="25">
        <v>0</v>
      </c>
      <c r="E305" s="25">
        <v>0</v>
      </c>
      <c r="F305" s="25">
        <v>0</v>
      </c>
      <c r="G305" s="25">
        <v>0</v>
      </c>
      <c r="H305" s="25">
        <v>227053.24</v>
      </c>
      <c r="I305" s="25">
        <v>0</v>
      </c>
      <c r="J305" s="27">
        <v>0</v>
      </c>
      <c r="K305" s="25">
        <v>0</v>
      </c>
      <c r="L305" s="25">
        <v>466</v>
      </c>
      <c r="M305" s="25">
        <v>408981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100000</v>
      </c>
      <c r="X305" s="11"/>
    </row>
    <row r="306" spans="1:24" s="4" customFormat="1" ht="13.5">
      <c r="A306" s="24" t="s">
        <v>610</v>
      </c>
      <c r="B306" s="46" t="s">
        <v>425</v>
      </c>
      <c r="C306" s="25">
        <f t="shared" si="4"/>
        <v>834955.02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7">
        <v>0</v>
      </c>
      <c r="K306" s="25">
        <v>0</v>
      </c>
      <c r="L306" s="25">
        <v>500</v>
      </c>
      <c r="M306" s="25">
        <v>834955.02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11"/>
    </row>
    <row r="307" spans="1:24" s="4" customFormat="1" ht="13.5">
      <c r="A307" s="24" t="s">
        <v>611</v>
      </c>
      <c r="B307" s="46" t="s">
        <v>426</v>
      </c>
      <c r="C307" s="25">
        <f t="shared" si="4"/>
        <v>378295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7">
        <v>0</v>
      </c>
      <c r="K307" s="25">
        <v>0</v>
      </c>
      <c r="L307" s="25">
        <v>265</v>
      </c>
      <c r="M307" s="25">
        <v>378295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11"/>
    </row>
    <row r="308" spans="1:24" s="4" customFormat="1" ht="13.5">
      <c r="A308" s="24" t="s">
        <v>612</v>
      </c>
      <c r="B308" s="46" t="s">
        <v>427</v>
      </c>
      <c r="C308" s="25">
        <f t="shared" si="4"/>
        <v>411312.6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7">
        <v>0</v>
      </c>
      <c r="K308" s="25">
        <v>0</v>
      </c>
      <c r="L308" s="25">
        <v>249</v>
      </c>
      <c r="M308" s="25">
        <v>411312.6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11"/>
    </row>
    <row r="309" spans="1:24" s="4" customFormat="1" ht="13.5">
      <c r="A309" s="24" t="s">
        <v>613</v>
      </c>
      <c r="B309" s="46" t="s">
        <v>428</v>
      </c>
      <c r="C309" s="25">
        <f t="shared" si="4"/>
        <v>405000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7">
        <v>0</v>
      </c>
      <c r="K309" s="25">
        <v>0</v>
      </c>
      <c r="L309" s="25">
        <v>220</v>
      </c>
      <c r="M309" s="25">
        <v>405000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11"/>
    </row>
    <row r="310" spans="1:24" s="4" customFormat="1" ht="13.5">
      <c r="A310" s="24" t="s">
        <v>614</v>
      </c>
      <c r="B310" s="46" t="s">
        <v>429</v>
      </c>
      <c r="C310" s="25">
        <f t="shared" si="4"/>
        <v>539221.33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7">
        <v>0</v>
      </c>
      <c r="K310" s="25">
        <v>0</v>
      </c>
      <c r="L310" s="25">
        <v>315</v>
      </c>
      <c r="M310" s="25">
        <v>539221.33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11"/>
    </row>
    <row r="311" spans="1:24" s="4" customFormat="1" ht="13.5">
      <c r="A311" s="24" t="s">
        <v>615</v>
      </c>
      <c r="B311" s="46" t="s">
        <v>430</v>
      </c>
      <c r="C311" s="25">
        <f aca="true" t="shared" si="5" ref="C311:C323">D311+E311+F311+G311+H311+I311+K311+M311+O311+Q311+R311+T311+U311+V311+W311</f>
        <v>577041.24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7">
        <v>0</v>
      </c>
      <c r="K311" s="25">
        <v>0</v>
      </c>
      <c r="L311" s="25">
        <v>478</v>
      </c>
      <c r="M311" s="25">
        <v>577041.24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11"/>
    </row>
    <row r="312" spans="1:24" s="4" customFormat="1" ht="13.5">
      <c r="A312" s="24" t="s">
        <v>616</v>
      </c>
      <c r="B312" s="46" t="s">
        <v>431</v>
      </c>
      <c r="C312" s="25">
        <f t="shared" si="5"/>
        <v>400000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7">
        <v>0</v>
      </c>
      <c r="K312" s="25">
        <v>0</v>
      </c>
      <c r="L312" s="25">
        <v>228</v>
      </c>
      <c r="M312" s="25">
        <v>400000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11"/>
    </row>
    <row r="313" spans="1:24" s="4" customFormat="1" ht="13.5">
      <c r="A313" s="24" t="s">
        <v>617</v>
      </c>
      <c r="B313" s="46" t="s">
        <v>432</v>
      </c>
      <c r="C313" s="25">
        <f t="shared" si="5"/>
        <v>544618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7">
        <v>0</v>
      </c>
      <c r="K313" s="25">
        <v>0</v>
      </c>
      <c r="L313" s="25">
        <v>544</v>
      </c>
      <c r="M313" s="25">
        <v>544618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11"/>
    </row>
    <row r="314" spans="1:24" s="4" customFormat="1" ht="13.5">
      <c r="A314" s="24" t="s">
        <v>618</v>
      </c>
      <c r="B314" s="46" t="s">
        <v>433</v>
      </c>
      <c r="C314" s="25">
        <f t="shared" si="5"/>
        <v>151139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7">
        <v>0</v>
      </c>
      <c r="K314" s="25">
        <v>0</v>
      </c>
      <c r="L314" s="25">
        <v>84</v>
      </c>
      <c r="M314" s="25">
        <v>151139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11"/>
    </row>
    <row r="315" spans="1:24" s="4" customFormat="1" ht="13.5">
      <c r="A315" s="24" t="s">
        <v>619</v>
      </c>
      <c r="B315" s="46" t="s">
        <v>434</v>
      </c>
      <c r="C315" s="25">
        <f t="shared" si="5"/>
        <v>479979.03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7">
        <v>0</v>
      </c>
      <c r="K315" s="25">
        <v>0</v>
      </c>
      <c r="L315" s="25">
        <v>253.5</v>
      </c>
      <c r="M315" s="25">
        <v>479979.03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11"/>
    </row>
    <row r="316" spans="1:24" s="4" customFormat="1" ht="13.5">
      <c r="A316" s="24" t="s">
        <v>620</v>
      </c>
      <c r="B316" s="46" t="s">
        <v>435</v>
      </c>
      <c r="C316" s="25">
        <f t="shared" si="5"/>
        <v>690171.38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7">
        <v>0</v>
      </c>
      <c r="K316" s="25">
        <v>0</v>
      </c>
      <c r="L316" s="25">
        <v>334</v>
      </c>
      <c r="M316" s="25">
        <v>690171.38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11"/>
    </row>
    <row r="317" spans="1:24" s="4" customFormat="1" ht="13.5">
      <c r="A317" s="24" t="s">
        <v>621</v>
      </c>
      <c r="B317" s="46" t="s">
        <v>436</v>
      </c>
      <c r="C317" s="25">
        <f t="shared" si="5"/>
        <v>315000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7">
        <v>0</v>
      </c>
      <c r="K317" s="25">
        <v>0</v>
      </c>
      <c r="L317" s="25">
        <v>162</v>
      </c>
      <c r="M317" s="25">
        <v>315000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11"/>
    </row>
    <row r="318" spans="1:24" s="4" customFormat="1" ht="13.5">
      <c r="A318" s="24" t="s">
        <v>679</v>
      </c>
      <c r="B318" s="46" t="s">
        <v>437</v>
      </c>
      <c r="C318" s="25">
        <f t="shared" si="5"/>
        <v>483000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7">
        <v>0</v>
      </c>
      <c r="K318" s="25">
        <v>0</v>
      </c>
      <c r="L318" s="25">
        <v>266</v>
      </c>
      <c r="M318" s="25">
        <v>483000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11"/>
    </row>
    <row r="319" spans="1:24" s="4" customFormat="1" ht="13.5">
      <c r="A319" s="24" t="s">
        <v>622</v>
      </c>
      <c r="B319" s="46" t="s">
        <v>438</v>
      </c>
      <c r="C319" s="25">
        <f t="shared" si="5"/>
        <v>240635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7">
        <v>0</v>
      </c>
      <c r="K319" s="25">
        <v>0</v>
      </c>
      <c r="L319" s="25">
        <v>130.2</v>
      </c>
      <c r="M319" s="25">
        <v>240635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11"/>
    </row>
    <row r="320" spans="1:24" s="4" customFormat="1" ht="13.5">
      <c r="A320" s="24" t="s">
        <v>623</v>
      </c>
      <c r="B320" s="46" t="s">
        <v>661</v>
      </c>
      <c r="C320" s="25">
        <f t="shared" si="5"/>
        <v>270472.52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7">
        <v>0</v>
      </c>
      <c r="K320" s="25">
        <v>0</v>
      </c>
      <c r="L320" s="25">
        <v>167.64</v>
      </c>
      <c r="M320" s="25">
        <v>270472.52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11"/>
    </row>
    <row r="321" spans="1:24" s="4" customFormat="1" ht="13.5">
      <c r="A321" s="24" t="s">
        <v>624</v>
      </c>
      <c r="B321" s="46" t="s">
        <v>439</v>
      </c>
      <c r="C321" s="25">
        <f t="shared" si="5"/>
        <v>222951.56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7">
        <v>0</v>
      </c>
      <c r="K321" s="25">
        <v>0</v>
      </c>
      <c r="L321" s="25">
        <v>121.7</v>
      </c>
      <c r="M321" s="25">
        <v>222951.56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11"/>
    </row>
    <row r="322" spans="1:24" s="4" customFormat="1" ht="13.5">
      <c r="A322" s="24" t="s">
        <v>625</v>
      </c>
      <c r="B322" s="46" t="s">
        <v>440</v>
      </c>
      <c r="C322" s="25">
        <f t="shared" si="5"/>
        <v>1091441</v>
      </c>
      <c r="D322" s="25">
        <v>0</v>
      </c>
      <c r="E322" s="25">
        <v>0</v>
      </c>
      <c r="F322" s="25">
        <v>0</v>
      </c>
      <c r="G322" s="25">
        <v>103566</v>
      </c>
      <c r="H322" s="25">
        <v>147487</v>
      </c>
      <c r="I322" s="25">
        <v>0</v>
      </c>
      <c r="J322" s="27">
        <v>0</v>
      </c>
      <c r="K322" s="25">
        <v>0</v>
      </c>
      <c r="L322" s="25">
        <v>579</v>
      </c>
      <c r="M322" s="25">
        <v>840388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11"/>
    </row>
    <row r="323" spans="1:24" s="4" customFormat="1" ht="13.5">
      <c r="A323" s="24" t="s">
        <v>626</v>
      </c>
      <c r="B323" s="46" t="s">
        <v>441</v>
      </c>
      <c r="C323" s="25">
        <f t="shared" si="5"/>
        <v>1519073</v>
      </c>
      <c r="D323" s="25">
        <v>0</v>
      </c>
      <c r="E323" s="25">
        <v>0</v>
      </c>
      <c r="F323" s="25">
        <v>0</v>
      </c>
      <c r="G323" s="25">
        <v>331533</v>
      </c>
      <c r="H323" s="25">
        <v>274651</v>
      </c>
      <c r="I323" s="25">
        <v>0</v>
      </c>
      <c r="J323" s="27">
        <v>0</v>
      </c>
      <c r="K323" s="25">
        <v>0</v>
      </c>
      <c r="L323" s="25">
        <v>980</v>
      </c>
      <c r="M323" s="25">
        <v>912889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11"/>
    </row>
    <row r="324" spans="1:24" s="12" customFormat="1" ht="13.5">
      <c r="A324" s="95" t="s">
        <v>144</v>
      </c>
      <c r="B324" s="95"/>
      <c r="C324" s="26">
        <f>SUM(C11:C323)</f>
        <v>177165039.06000006</v>
      </c>
      <c r="D324" s="26">
        <f>SUM(D11:D323)</f>
        <v>933551</v>
      </c>
      <c r="E324" s="26">
        <f aca="true" t="shared" si="6" ref="E324:U324">SUM(E11:E323)</f>
        <v>0</v>
      </c>
      <c r="F324" s="26">
        <f t="shared" si="6"/>
        <v>0</v>
      </c>
      <c r="G324" s="26">
        <f>SUM(G11:G323)</f>
        <v>5815440.89</v>
      </c>
      <c r="H324" s="26">
        <f>SUM(H11:H323)</f>
        <v>10490936.65</v>
      </c>
      <c r="I324" s="26">
        <f t="shared" si="6"/>
        <v>0</v>
      </c>
      <c r="J324" s="28">
        <f>SUM(J11:J323)</f>
        <v>1</v>
      </c>
      <c r="K324" s="26">
        <f>SUM(K11:K323)</f>
        <v>1235000</v>
      </c>
      <c r="L324" s="26">
        <f>SUM(L11:L323)</f>
        <v>102496.3</v>
      </c>
      <c r="M324" s="26">
        <f>SUM(M11:M323)</f>
        <v>157464889.82000014</v>
      </c>
      <c r="N324" s="26">
        <f t="shared" si="6"/>
        <v>0</v>
      </c>
      <c r="O324" s="26">
        <f t="shared" si="6"/>
        <v>0</v>
      </c>
      <c r="P324" s="26">
        <f t="shared" si="6"/>
        <v>0</v>
      </c>
      <c r="Q324" s="26">
        <f t="shared" si="6"/>
        <v>0</v>
      </c>
      <c r="R324" s="26">
        <f t="shared" si="6"/>
        <v>0</v>
      </c>
      <c r="S324" s="26">
        <f>SUM(S11:S323)</f>
        <v>96</v>
      </c>
      <c r="T324" s="26">
        <f>SUM(T11:T323)</f>
        <v>162998</v>
      </c>
      <c r="U324" s="26">
        <f t="shared" si="6"/>
        <v>0</v>
      </c>
      <c r="V324" s="26">
        <f>SUM(V11:V323)</f>
        <v>92221</v>
      </c>
      <c r="W324" s="26">
        <f>SUM(W11:W323)</f>
        <v>970001.7</v>
      </c>
      <c r="X324" s="15"/>
    </row>
    <row r="325" spans="1:24" s="12" customFormat="1" ht="13.5">
      <c r="A325" s="47"/>
      <c r="B325" s="47"/>
      <c r="C325" s="48"/>
      <c r="D325" s="48"/>
      <c r="E325" s="48"/>
      <c r="F325" s="48"/>
      <c r="G325" s="48"/>
      <c r="H325" s="48"/>
      <c r="I325" s="48"/>
      <c r="J325" s="49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15"/>
    </row>
    <row r="326" spans="1:24" s="12" customFormat="1" ht="13.5">
      <c r="A326" s="47"/>
      <c r="B326" s="47"/>
      <c r="C326" s="48"/>
      <c r="D326" s="48"/>
      <c r="E326" s="48"/>
      <c r="F326" s="48"/>
      <c r="G326" s="48"/>
      <c r="H326" s="48"/>
      <c r="I326" s="48"/>
      <c r="J326" s="49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15"/>
    </row>
    <row r="327" spans="1:24" s="12" customFormat="1" ht="13.5">
      <c r="A327" s="47"/>
      <c r="B327" s="47"/>
      <c r="C327" s="48"/>
      <c r="D327" s="48"/>
      <c r="E327" s="48"/>
      <c r="F327" s="48"/>
      <c r="G327" s="48"/>
      <c r="H327" s="48"/>
      <c r="I327" s="48"/>
      <c r="J327" s="49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15"/>
    </row>
    <row r="328" spans="1:24" s="12" customFormat="1" ht="13.5">
      <c r="A328" s="47"/>
      <c r="B328" s="47"/>
      <c r="C328" s="48"/>
      <c r="D328" s="48"/>
      <c r="E328" s="48"/>
      <c r="F328" s="48"/>
      <c r="G328" s="48"/>
      <c r="H328" s="48"/>
      <c r="I328" s="48"/>
      <c r="J328" s="49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15"/>
    </row>
    <row r="329" spans="1:24" s="12" customFormat="1" ht="13.5">
      <c r="A329" s="47"/>
      <c r="B329" s="47"/>
      <c r="C329" s="48"/>
      <c r="D329" s="48"/>
      <c r="E329" s="48"/>
      <c r="F329" s="48"/>
      <c r="G329" s="48"/>
      <c r="H329" s="48"/>
      <c r="I329" s="48"/>
      <c r="J329" s="49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15"/>
    </row>
    <row r="330" spans="1:24" s="12" customFormat="1" ht="13.5">
      <c r="A330" s="47"/>
      <c r="B330" s="47"/>
      <c r="C330" s="48"/>
      <c r="D330" s="48"/>
      <c r="E330" s="48"/>
      <c r="F330" s="48"/>
      <c r="G330" s="48"/>
      <c r="H330" s="48"/>
      <c r="I330" s="48"/>
      <c r="J330" s="49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15"/>
    </row>
    <row r="331" spans="1:24" s="12" customFormat="1" ht="13.5">
      <c r="A331" s="47"/>
      <c r="B331" s="47"/>
      <c r="C331" s="48"/>
      <c r="D331" s="48"/>
      <c r="E331" s="48"/>
      <c r="F331" s="48"/>
      <c r="G331" s="48"/>
      <c r="H331" s="48"/>
      <c r="I331" s="48"/>
      <c r="J331" s="49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15"/>
    </row>
    <row r="332" spans="1:24" s="12" customFormat="1" ht="13.5">
      <c r="A332" s="47"/>
      <c r="B332" s="47"/>
      <c r="C332" s="48"/>
      <c r="D332" s="48"/>
      <c r="E332" s="48"/>
      <c r="F332" s="48"/>
      <c r="G332" s="48"/>
      <c r="H332" s="48"/>
      <c r="I332" s="48"/>
      <c r="J332" s="49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15"/>
    </row>
    <row r="334" spans="22:23" ht="15">
      <c r="V334" s="86" t="s">
        <v>658</v>
      </c>
      <c r="W334" s="86"/>
    </row>
    <row r="335" spans="22:23" ht="15">
      <c r="V335" s="45"/>
      <c r="W335" s="45"/>
    </row>
    <row r="336" spans="1:24" ht="17.25">
      <c r="A336" s="14"/>
      <c r="B336" s="77" t="s">
        <v>162</v>
      </c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</row>
    <row r="337" spans="2:24" ht="15"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42"/>
      <c r="M337" s="42"/>
      <c r="N337" s="35"/>
      <c r="O337" s="35"/>
      <c r="P337" s="31"/>
      <c r="Q337" s="34"/>
      <c r="R337" s="34"/>
      <c r="S337" s="31"/>
      <c r="T337" s="31"/>
      <c r="U337" s="31"/>
      <c r="V337" s="31"/>
      <c r="W337" s="34"/>
      <c r="X337" s="34"/>
    </row>
    <row r="338" spans="1:23" ht="15.75" customHeight="1">
      <c r="A338" s="85" t="s">
        <v>0</v>
      </c>
      <c r="B338" s="85" t="s">
        <v>147</v>
      </c>
      <c r="C338" s="85"/>
      <c r="D338" s="85"/>
      <c r="E338" s="85" t="s">
        <v>141</v>
      </c>
      <c r="F338" s="85" t="s">
        <v>146</v>
      </c>
      <c r="G338" s="85"/>
      <c r="H338" s="85"/>
      <c r="I338" s="85" t="s">
        <v>20</v>
      </c>
      <c r="J338" s="85"/>
      <c r="K338" s="85"/>
      <c r="L338" s="85"/>
      <c r="M338" s="85"/>
      <c r="N338" s="85"/>
      <c r="O338" s="85"/>
      <c r="P338" s="85" t="s">
        <v>8</v>
      </c>
      <c r="Q338" s="85"/>
      <c r="R338" s="85"/>
      <c r="S338" s="85"/>
      <c r="T338" s="85"/>
      <c r="U338" s="85"/>
      <c r="V338" s="85"/>
      <c r="W338" s="85"/>
    </row>
    <row r="339" spans="1:23" ht="45" customHeight="1">
      <c r="A339" s="85"/>
      <c r="B339" s="85"/>
      <c r="C339" s="85"/>
      <c r="D339" s="85"/>
      <c r="E339" s="85"/>
      <c r="F339" s="85"/>
      <c r="G339" s="85"/>
      <c r="H339" s="85"/>
      <c r="I339" s="85" t="s">
        <v>21</v>
      </c>
      <c r="J339" s="85"/>
      <c r="K339" s="36" t="s">
        <v>22</v>
      </c>
      <c r="L339" s="36" t="s">
        <v>23</v>
      </c>
      <c r="M339" s="36" t="s">
        <v>24</v>
      </c>
      <c r="N339" s="85" t="s">
        <v>142</v>
      </c>
      <c r="O339" s="85"/>
      <c r="P339" s="85" t="s">
        <v>21</v>
      </c>
      <c r="Q339" s="85"/>
      <c r="R339" s="36" t="s">
        <v>22</v>
      </c>
      <c r="S339" s="85" t="s">
        <v>23</v>
      </c>
      <c r="T339" s="85"/>
      <c r="U339" s="36" t="s">
        <v>630</v>
      </c>
      <c r="V339" s="85" t="s">
        <v>142</v>
      </c>
      <c r="W339" s="85"/>
    </row>
    <row r="340" spans="1:23" ht="15">
      <c r="A340" s="85"/>
      <c r="B340" s="85"/>
      <c r="C340" s="85"/>
      <c r="D340" s="85"/>
      <c r="E340" s="36" t="s">
        <v>143</v>
      </c>
      <c r="F340" s="79" t="s">
        <v>14</v>
      </c>
      <c r="G340" s="79"/>
      <c r="H340" s="79"/>
      <c r="I340" s="79" t="s">
        <v>1</v>
      </c>
      <c r="J340" s="79"/>
      <c r="K340" s="55" t="s">
        <v>1</v>
      </c>
      <c r="L340" s="55" t="s">
        <v>1</v>
      </c>
      <c r="M340" s="55" t="s">
        <v>1</v>
      </c>
      <c r="N340" s="85" t="s">
        <v>1</v>
      </c>
      <c r="O340" s="85"/>
      <c r="P340" s="79" t="s">
        <v>15</v>
      </c>
      <c r="Q340" s="79"/>
      <c r="R340" s="55" t="s">
        <v>15</v>
      </c>
      <c r="S340" s="79" t="s">
        <v>15</v>
      </c>
      <c r="T340" s="79"/>
      <c r="U340" s="55" t="s">
        <v>15</v>
      </c>
      <c r="V340" s="79" t="s">
        <v>15</v>
      </c>
      <c r="W340" s="79"/>
    </row>
    <row r="341" spans="1:23" s="50" customFormat="1" ht="19.5" customHeight="1">
      <c r="A341" s="56" t="s">
        <v>25</v>
      </c>
      <c r="B341" s="80" t="s">
        <v>145</v>
      </c>
      <c r="C341" s="80"/>
      <c r="D341" s="80"/>
      <c r="E341" s="57">
        <f>'Таблица 1'!H333</f>
        <v>276238.76999999996</v>
      </c>
      <c r="F341" s="81">
        <f>'Таблица 1'!K333</f>
        <v>15280</v>
      </c>
      <c r="G341" s="81"/>
      <c r="H341" s="81"/>
      <c r="I341" s="82">
        <v>0</v>
      </c>
      <c r="J341" s="82"/>
      <c r="K341" s="56">
        <v>0</v>
      </c>
      <c r="L341" s="56">
        <v>0</v>
      </c>
      <c r="M341" s="56">
        <v>313</v>
      </c>
      <c r="N341" s="83">
        <v>313</v>
      </c>
      <c r="O341" s="83"/>
      <c r="P341" s="82">
        <v>0</v>
      </c>
      <c r="Q341" s="82"/>
      <c r="R341" s="56">
        <v>0</v>
      </c>
      <c r="S341" s="82">
        <v>0</v>
      </c>
      <c r="T341" s="82"/>
      <c r="U341" s="57">
        <f>C324</f>
        <v>177165039.06000006</v>
      </c>
      <c r="V341" s="84">
        <f>U341</f>
        <v>177165039.06000006</v>
      </c>
      <c r="W341" s="84"/>
    </row>
    <row r="342" spans="1:23" s="50" customFormat="1" ht="19.5" customHeight="1">
      <c r="A342" s="37"/>
      <c r="B342" s="38"/>
      <c r="C342" s="38"/>
      <c r="D342" s="38"/>
      <c r="E342" s="58"/>
      <c r="F342" s="59"/>
      <c r="G342" s="59"/>
      <c r="H342" s="59"/>
      <c r="I342" s="37"/>
      <c r="J342" s="37"/>
      <c r="K342" s="37"/>
      <c r="L342" s="37"/>
      <c r="M342" s="37"/>
      <c r="N342" s="60"/>
      <c r="O342" s="60"/>
      <c r="P342" s="37"/>
      <c r="Q342" s="37"/>
      <c r="R342" s="37"/>
      <c r="S342" s="37"/>
      <c r="T342" s="37"/>
      <c r="U342" s="58"/>
      <c r="V342" s="58"/>
      <c r="W342" s="58"/>
    </row>
    <row r="343" spans="1:23" s="50" customFormat="1" ht="19.5" customHeight="1">
      <c r="A343" s="37"/>
      <c r="B343" s="38"/>
      <c r="C343" s="38"/>
      <c r="D343" s="38"/>
      <c r="E343" s="58"/>
      <c r="F343" s="59"/>
      <c r="G343" s="59"/>
      <c r="H343" s="59"/>
      <c r="I343" s="37"/>
      <c r="J343" s="37"/>
      <c r="K343" s="37"/>
      <c r="L343" s="37"/>
      <c r="M343" s="37"/>
      <c r="N343" s="60"/>
      <c r="O343" s="60"/>
      <c r="P343" s="37"/>
      <c r="Q343" s="37"/>
      <c r="R343" s="37"/>
      <c r="S343" s="37"/>
      <c r="T343" s="37"/>
      <c r="U343" s="58"/>
      <c r="V343" s="58"/>
      <c r="W343" s="58"/>
    </row>
    <row r="344" spans="1:23" s="50" customFormat="1" ht="19.5" customHeight="1">
      <c r="A344" s="37"/>
      <c r="B344" s="38"/>
      <c r="C344" s="38"/>
      <c r="D344" s="38"/>
      <c r="E344" s="58"/>
      <c r="F344" s="59"/>
      <c r="G344" s="59"/>
      <c r="H344" s="59"/>
      <c r="I344" s="37"/>
      <c r="J344" s="37"/>
      <c r="K344" s="37"/>
      <c r="L344" s="37"/>
      <c r="M344" s="37"/>
      <c r="N344" s="60"/>
      <c r="O344" s="60"/>
      <c r="P344" s="37"/>
      <c r="Q344" s="37"/>
      <c r="R344" s="37"/>
      <c r="S344" s="37"/>
      <c r="T344" s="37"/>
      <c r="U344" s="58"/>
      <c r="V344" s="58"/>
      <c r="W344" s="58"/>
    </row>
    <row r="345" spans="1:23" s="50" customFormat="1" ht="19.5" customHeight="1">
      <c r="A345" s="37"/>
      <c r="B345" s="38"/>
      <c r="C345" s="38"/>
      <c r="D345" s="38"/>
      <c r="E345" s="58"/>
      <c r="F345" s="59"/>
      <c r="G345" s="59"/>
      <c r="H345" s="59"/>
      <c r="I345" s="37"/>
      <c r="J345" s="37"/>
      <c r="K345" s="37"/>
      <c r="L345" s="37"/>
      <c r="M345" s="37"/>
      <c r="N345" s="60"/>
      <c r="O345" s="60"/>
      <c r="P345" s="37"/>
      <c r="Q345" s="37"/>
      <c r="R345" s="37"/>
      <c r="S345" s="37"/>
      <c r="T345" s="37"/>
      <c r="U345" s="58"/>
      <c r="V345" s="58"/>
      <c r="W345" s="58"/>
    </row>
    <row r="346" spans="1:23" s="50" customFormat="1" ht="19.5" customHeight="1">
      <c r="A346" s="37"/>
      <c r="B346" s="38"/>
      <c r="C346" s="38"/>
      <c r="D346" s="38"/>
      <c r="E346" s="58"/>
      <c r="F346" s="59"/>
      <c r="G346" s="59"/>
      <c r="H346" s="59"/>
      <c r="I346" s="37"/>
      <c r="J346" s="37"/>
      <c r="K346" s="37"/>
      <c r="L346" s="37"/>
      <c r="M346" s="37"/>
      <c r="N346" s="60"/>
      <c r="O346" s="60"/>
      <c r="P346" s="37"/>
      <c r="Q346" s="37"/>
      <c r="R346" s="37"/>
      <c r="S346" s="37"/>
      <c r="T346" s="37"/>
      <c r="U346" s="58"/>
      <c r="V346" s="58"/>
      <c r="W346" s="58"/>
    </row>
    <row r="347" spans="1:23" s="50" customFormat="1" ht="19.5" customHeight="1">
      <c r="A347" s="37"/>
      <c r="B347" s="38"/>
      <c r="C347" s="38"/>
      <c r="D347" s="38"/>
      <c r="E347" s="58"/>
      <c r="F347" s="59"/>
      <c r="G347" s="59"/>
      <c r="H347" s="59"/>
      <c r="I347" s="37"/>
      <c r="J347" s="37"/>
      <c r="K347" s="37"/>
      <c r="L347" s="37"/>
      <c r="M347" s="37"/>
      <c r="N347" s="60"/>
      <c r="O347" s="60"/>
      <c r="P347" s="37"/>
      <c r="Q347" s="37"/>
      <c r="R347" s="37"/>
      <c r="S347" s="37"/>
      <c r="T347" s="37"/>
      <c r="U347" s="58"/>
      <c r="V347" s="58"/>
      <c r="W347" s="58"/>
    </row>
    <row r="348" spans="1:23" s="50" customFormat="1" ht="19.5" customHeight="1">
      <c r="A348" s="37"/>
      <c r="B348" s="38"/>
      <c r="C348" s="38"/>
      <c r="D348" s="38"/>
      <c r="E348" s="58"/>
      <c r="F348" s="59"/>
      <c r="G348" s="59"/>
      <c r="H348" s="59"/>
      <c r="I348" s="37"/>
      <c r="J348" s="37"/>
      <c r="K348" s="37"/>
      <c r="L348" s="37"/>
      <c r="M348" s="37"/>
      <c r="N348" s="60"/>
      <c r="O348" s="60"/>
      <c r="P348" s="37"/>
      <c r="Q348" s="37"/>
      <c r="R348" s="37"/>
      <c r="S348" s="37"/>
      <c r="T348" s="37"/>
      <c r="U348" s="58"/>
      <c r="V348" s="58"/>
      <c r="W348" s="58"/>
    </row>
    <row r="349" spans="1:23" s="50" customFormat="1" ht="19.5" customHeight="1">
      <c r="A349" s="37"/>
      <c r="B349" s="38"/>
      <c r="C349" s="38"/>
      <c r="D349" s="38"/>
      <c r="E349" s="58"/>
      <c r="F349" s="59"/>
      <c r="G349" s="59"/>
      <c r="H349" s="59"/>
      <c r="I349" s="37"/>
      <c r="J349" s="37"/>
      <c r="K349" s="37"/>
      <c r="L349" s="37"/>
      <c r="M349" s="37"/>
      <c r="N349" s="60"/>
      <c r="O349" s="60"/>
      <c r="P349" s="37"/>
      <c r="Q349" s="37"/>
      <c r="R349" s="37"/>
      <c r="S349" s="37"/>
      <c r="T349" s="37"/>
      <c r="U349" s="58"/>
      <c r="V349" s="58"/>
      <c r="W349" s="58"/>
    </row>
    <row r="350" spans="2:24" ht="15">
      <c r="B350" s="37"/>
      <c r="C350" s="38"/>
      <c r="D350" s="39"/>
      <c r="E350" s="40"/>
      <c r="F350" s="37"/>
      <c r="G350" s="37"/>
      <c r="H350" s="37"/>
      <c r="I350" s="37"/>
      <c r="J350" s="37"/>
      <c r="K350" s="37"/>
      <c r="L350" s="43"/>
      <c r="M350" s="43"/>
      <c r="N350" s="39"/>
      <c r="O350" s="39"/>
      <c r="P350" s="31"/>
      <c r="Q350" s="34"/>
      <c r="R350" s="34"/>
      <c r="S350" s="31"/>
      <c r="T350" s="31"/>
      <c r="U350" s="31"/>
      <c r="V350" s="31"/>
      <c r="W350" s="34"/>
      <c r="X350" s="34"/>
    </row>
    <row r="351" spans="2:24" s="61" customFormat="1" ht="21">
      <c r="B351" s="52" t="s">
        <v>697</v>
      </c>
      <c r="C351" s="52"/>
      <c r="D351" s="52"/>
      <c r="E351" s="52"/>
      <c r="F351" s="52"/>
      <c r="G351" s="52"/>
      <c r="H351" s="52"/>
      <c r="I351" s="52"/>
      <c r="J351" s="52"/>
      <c r="K351" s="52"/>
      <c r="L351" s="53"/>
      <c r="M351" s="53"/>
      <c r="N351" s="52"/>
      <c r="O351" s="52"/>
      <c r="P351" s="52"/>
      <c r="Q351" s="54"/>
      <c r="R351" s="54"/>
      <c r="S351" s="52"/>
      <c r="T351" s="52"/>
      <c r="U351" s="52"/>
      <c r="V351" s="52"/>
      <c r="W351" s="54"/>
      <c r="X351" s="54"/>
    </row>
    <row r="352" spans="2:23" s="61" customFormat="1" ht="21">
      <c r="B352" s="52" t="s">
        <v>635</v>
      </c>
      <c r="C352" s="52"/>
      <c r="D352" s="52"/>
      <c r="E352" s="52"/>
      <c r="F352" s="52"/>
      <c r="G352" s="52"/>
      <c r="H352" s="52"/>
      <c r="I352" s="52"/>
      <c r="J352" s="52"/>
      <c r="K352" s="52"/>
      <c r="L352" s="53"/>
      <c r="M352" s="53"/>
      <c r="N352" s="52"/>
      <c r="O352" s="52"/>
      <c r="P352" s="52"/>
      <c r="Q352" s="54"/>
      <c r="R352" s="54"/>
      <c r="S352" s="52"/>
      <c r="T352" s="52"/>
      <c r="U352" s="52"/>
      <c r="V352" s="78" t="s">
        <v>698</v>
      </c>
      <c r="W352" s="78"/>
    </row>
  </sheetData>
  <sheetProtection/>
  <mergeCells count="46">
    <mergeCell ref="A10:W10"/>
    <mergeCell ref="A324:B324"/>
    <mergeCell ref="P6:Q7"/>
    <mergeCell ref="J6:K7"/>
    <mergeCell ref="S6:T7"/>
    <mergeCell ref="U6:U7"/>
    <mergeCell ref="R6:R7"/>
    <mergeCell ref="V6:V7"/>
    <mergeCell ref="D6:I6"/>
    <mergeCell ref="L6:M7"/>
    <mergeCell ref="V1:W1"/>
    <mergeCell ref="A3:W3"/>
    <mergeCell ref="A5:A8"/>
    <mergeCell ref="B5:B8"/>
    <mergeCell ref="C5:C7"/>
    <mergeCell ref="D5:R5"/>
    <mergeCell ref="S5:W5"/>
    <mergeCell ref="N6:O7"/>
    <mergeCell ref="W6:W7"/>
    <mergeCell ref="S339:T339"/>
    <mergeCell ref="F340:H340"/>
    <mergeCell ref="V334:W334"/>
    <mergeCell ref="B336:X336"/>
    <mergeCell ref="V339:W339"/>
    <mergeCell ref="I340:J340"/>
    <mergeCell ref="N340:O340"/>
    <mergeCell ref="V341:W341"/>
    <mergeCell ref="A338:A340"/>
    <mergeCell ref="B338:D340"/>
    <mergeCell ref="E338:E339"/>
    <mergeCell ref="F338:H339"/>
    <mergeCell ref="I338:O338"/>
    <mergeCell ref="P338:W338"/>
    <mergeCell ref="I339:J339"/>
    <mergeCell ref="N339:O339"/>
    <mergeCell ref="P339:Q339"/>
    <mergeCell ref="V352:W352"/>
    <mergeCell ref="P340:Q340"/>
    <mergeCell ref="S340:T340"/>
    <mergeCell ref="V340:W340"/>
    <mergeCell ref="B341:D341"/>
    <mergeCell ref="F341:H341"/>
    <mergeCell ref="I341:J341"/>
    <mergeCell ref="N341:O341"/>
    <mergeCell ref="P341:Q341"/>
    <mergeCell ref="S341:T341"/>
  </mergeCells>
  <printOptions horizontalCentered="1"/>
  <pageMargins left="0.1968503937007874" right="0.1968503937007874" top="1.1811023622047245" bottom="0.3937007874015748" header="0" footer="0"/>
  <pageSetup firstPageNumber="10" useFirstPageNumber="1" fitToHeight="9999" fitToWidth="1" horizontalDpi="600" verticalDpi="600" orientation="landscape" paperSize="9" scale="4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2021-09-14T11:00:17Z</cp:lastPrinted>
  <dcterms:created xsi:type="dcterms:W3CDTF">2012-12-13T11:50:40Z</dcterms:created>
  <dcterms:modified xsi:type="dcterms:W3CDTF">2021-09-16T10:24:20Z</dcterms:modified>
  <cp:category/>
  <cp:version/>
  <cp:contentType/>
  <cp:contentStatus/>
</cp:coreProperties>
</file>