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00" windowWidth="15330" windowHeight="4545" firstSheet="28" activeTab="36"/>
  </bookViews>
  <sheets>
    <sheet name="Лот 1" sheetId="1" r:id="rId1"/>
    <sheet name="Лот 2" sheetId="2" r:id="rId2"/>
    <sheet name="Лот 3" sheetId="3" r:id="rId3"/>
    <sheet name="Лот 4" sheetId="4" r:id="rId4"/>
    <sheet name="Лот 5" sheetId="5" r:id="rId5"/>
    <sheet name="Лот 6" sheetId="6" r:id="rId6"/>
    <sheet name="Лот 7" sheetId="7" r:id="rId7"/>
    <sheet name="Лот 8" sheetId="8" r:id="rId8"/>
    <sheet name="Лот 9" sheetId="9" r:id="rId9"/>
    <sheet name="Лот 10" sheetId="10" r:id="rId10"/>
    <sheet name="Лот 11" sheetId="11" r:id="rId11"/>
    <sheet name="Лот 12" sheetId="12" r:id="rId12"/>
    <sheet name="Лот 13" sheetId="13" r:id="rId13"/>
    <sheet name="Лот 14" sheetId="14" r:id="rId14"/>
    <sheet name="Лот 15" sheetId="15" r:id="rId15"/>
    <sheet name="Лот 16" sheetId="16" r:id="rId16"/>
    <sheet name="Лот 17" sheetId="17" r:id="rId17"/>
    <sheet name="Лот 18" sheetId="18" r:id="rId18"/>
    <sheet name="Лот 19" sheetId="19" r:id="rId19"/>
    <sheet name="Лот 20" sheetId="20" r:id="rId20"/>
    <sheet name="Лот 21" sheetId="21" r:id="rId21"/>
    <sheet name="Лот 22" sheetId="22" r:id="rId22"/>
    <sheet name="Лот 23" sheetId="23" r:id="rId23"/>
    <sheet name="Лот 24" sheetId="24" r:id="rId24"/>
    <sheet name="Лот 25" sheetId="25" r:id="rId25"/>
    <sheet name="Лот 26" sheetId="26" r:id="rId26"/>
    <sheet name="Лот 27" sheetId="27" r:id="rId27"/>
    <sheet name="Лот 28" sheetId="28" r:id="rId28"/>
    <sheet name="Лот 29" sheetId="29" r:id="rId29"/>
    <sheet name="Лот 30" sheetId="30" r:id="rId30"/>
    <sheet name="Лот 31" sheetId="31" r:id="rId31"/>
    <sheet name="Лот 32" sheetId="32" r:id="rId32"/>
    <sheet name="Лот 33" sheetId="33" r:id="rId33"/>
    <sheet name="Лот 34" sheetId="34" r:id="rId34"/>
    <sheet name="Лот 35" sheetId="35" r:id="rId35"/>
    <sheet name="Лот 36" sheetId="36" r:id="rId36"/>
    <sheet name="лот 37" sheetId="37" r:id="rId37"/>
  </sheets>
  <definedNames/>
  <calcPr fullCalcOnLoad="1"/>
</workbook>
</file>

<file path=xl/sharedStrings.xml><?xml version="1.0" encoding="utf-8"?>
<sst xmlns="http://schemas.openxmlformats.org/spreadsheetml/2006/main" count="2311" uniqueCount="264">
  <si>
    <t>ул. Симбирская, д. 20</t>
  </si>
  <si>
    <t>кв.м</t>
  </si>
  <si>
    <t>Обязательные работы и услуги по содержанию и ремонту общего имущества собственников помещений в многоквартирном доме, являющегося объектом конкурса</t>
  </si>
  <si>
    <t>Наименование работ и услуг</t>
  </si>
  <si>
    <t>Периодичность</t>
  </si>
  <si>
    <t>Годовая плата (рублей)</t>
  </si>
  <si>
    <t>Стоимость на 1 кв.м общей площади (руб. в мес.)</t>
  </si>
  <si>
    <t>I. Уборка земельного участка, входящего в состав общего имущества многоквартирного дома</t>
  </si>
  <si>
    <t>Уборка мусора на контейнерных площадках</t>
  </si>
  <si>
    <t>5 раз в неделю</t>
  </si>
  <si>
    <t>II. Услуги вывоза бытовых отходов</t>
  </si>
  <si>
    <t>Вывоз твердых бытовых отходов</t>
  </si>
  <si>
    <t>Ежедневно</t>
  </si>
  <si>
    <t>Вывоз крупногабаритного мусора</t>
  </si>
  <si>
    <t>По мере необходимости</t>
  </si>
  <si>
    <t>III. Подготовка многоквартирного дома к сезонной эксплуатации</t>
  </si>
  <si>
    <t>Укрепление водосточных труб, колен и воронок</t>
  </si>
  <si>
    <t>1 раз в год</t>
  </si>
  <si>
    <t>Утепление и прочистка дымовентиляционных каналов, проверка состояния и ремонт продухов в цоколях зданий, ремонт и укрепление входных дверей</t>
  </si>
  <si>
    <t>IV. Проведение технических осмотров и мелкий ремонт</t>
  </si>
  <si>
    <t>Проведение технических осмотров и устранение незначительных неисправностей в системах вентиляции, дымоудаления, электротехнических устройств, водопровода</t>
  </si>
  <si>
    <t xml:space="preserve">Аварийное обслуживание </t>
  </si>
  <si>
    <t>Постоянно на системах водоснабжения, энергоснабжения, газоснабжения</t>
  </si>
  <si>
    <t>V. Устранение аварии и выполнение заявок населения</t>
  </si>
  <si>
    <t>Выполнение заявок населения</t>
  </si>
  <si>
    <t>Постоянно</t>
  </si>
  <si>
    <t>ИТОГО</t>
  </si>
  <si>
    <t>№ п/п</t>
  </si>
  <si>
    <t>Перечень работ, материалы</t>
  </si>
  <si>
    <t>Объем работ ед. изм. / кол-во</t>
  </si>
  <si>
    <t>Стоимость работ, всего, руб.</t>
  </si>
  <si>
    <t>Стоимость работ,                        1 кв.м в месяц, руб.</t>
  </si>
  <si>
    <t>Гарантийный срок  на выполненные работы, лет</t>
  </si>
  <si>
    <t xml:space="preserve">Устранение протечек кровли, в т.ч. ремонт          </t>
  </si>
  <si>
    <t>12 кв.м</t>
  </si>
  <si>
    <t>Итого</t>
  </si>
  <si>
    <t>Размер платы за содержание и ремонт жилого помещения в год  руб.</t>
  </si>
  <si>
    <t>Стоимость на 1 кв. м в месяц, руб.</t>
  </si>
  <si>
    <t>Дополнительные работы и услуги по содержанию и ремонту общего имущества собственников помещений в многоквартирном доме, являющегося объектом конкурса</t>
  </si>
  <si>
    <t>I. Санитарные работы по содержанию помещений общего пользования</t>
  </si>
  <si>
    <t>Очистка и помывка фасадов здания от объявлений, плакатов</t>
  </si>
  <si>
    <t xml:space="preserve">2 раза в год </t>
  </si>
  <si>
    <t>II. Уборка земельного участка входящего в состав общего имущества многоквартирного дома</t>
  </si>
  <si>
    <t>Очистка и текущий ремонт детских и спортивных площадок, элементов благоустройства</t>
  </si>
  <si>
    <t xml:space="preserve">1 раз в год </t>
  </si>
  <si>
    <t>Ликвидация наледи</t>
  </si>
  <si>
    <t>Стоимость работ,                            1 кв.м в месяц, руб.</t>
  </si>
  <si>
    <t>2 кв.м</t>
  </si>
  <si>
    <t>7 кв.м</t>
  </si>
  <si>
    <t>I. Услуги вывоза бытовых отходов</t>
  </si>
  <si>
    <t>1.</t>
  </si>
  <si>
    <t>2.</t>
  </si>
  <si>
    <t>II. Подготовка многоквартирного дома к сезонной эксплуатации</t>
  </si>
  <si>
    <t>3.</t>
  </si>
  <si>
    <t>4.</t>
  </si>
  <si>
    <t>III. Проведение технических осмотров и мелкий ремонт</t>
  </si>
  <si>
    <t>5.</t>
  </si>
  <si>
    <t>6.</t>
  </si>
  <si>
    <t>IV. Устранение аварии и выполнение заявок населения</t>
  </si>
  <si>
    <t>7.</t>
  </si>
  <si>
    <t>I. Подготовка многоквартирного дома к сезонной эксплуатации</t>
  </si>
  <si>
    <t>II. Проведение технических осмотров и мелкий ремонт</t>
  </si>
  <si>
    <t>Проведение технических осмотров и устранение незначительных неисправностей в системах вентиляции, дымоудаления, электротехнических устройств, водопровода, канализации, теплоснабжения</t>
  </si>
  <si>
    <t>Постоянно на системах водоснабжения, канализации, энергоснабжения, газоснабжения</t>
  </si>
  <si>
    <t>III. Устранение аварии и выполнение заявок населения</t>
  </si>
  <si>
    <t>4 кв.м</t>
  </si>
  <si>
    <t>1 кв.м</t>
  </si>
  <si>
    <t>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</si>
  <si>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Постоянно на системах энергоснабжения, газоснабжения</t>
  </si>
  <si>
    <t>Проведение технических осмотров и устранение незначительных неисправностей в системах вентиляции, дымоудаления, электротехнических устройств, водопровода, канализации</t>
  </si>
  <si>
    <t>Консервация системы центрального отопления, ремонт просевшей отмостки</t>
  </si>
  <si>
    <t>Ремонт, регулировка, промывка, испытание, расконсервация систем центрального отопления, утепление и прочистка дымовентиляционных каналов, проверка состояния и ремонт продухов в цоколях зданий, ремонт и укрепление входных дверей</t>
  </si>
  <si>
    <t>Постоянно на системах водоснабжения, теплоснабжения, канализации, энергоснабжения, газоснабжения</t>
  </si>
  <si>
    <t>Постоянно на системах  энергоснабжения, газоснабжения</t>
  </si>
  <si>
    <t>Ремонт кровли</t>
  </si>
  <si>
    <t>3 кв.м</t>
  </si>
  <si>
    <t>Лот 4</t>
  </si>
  <si>
    <t>Ремонт отмостки</t>
  </si>
  <si>
    <t>11 кв.м</t>
  </si>
  <si>
    <t>Лот 9</t>
  </si>
  <si>
    <t>Уборка мусора с газона</t>
  </si>
  <si>
    <t>2 раза в неделю</t>
  </si>
  <si>
    <t xml:space="preserve">Полив газонов       </t>
  </si>
  <si>
    <t>3 раза в месяц</t>
  </si>
  <si>
    <t>Обрезка деревьев и кустарников</t>
  </si>
  <si>
    <t>VI. Прочие услуги</t>
  </si>
  <si>
    <t>Вывоз смета</t>
  </si>
  <si>
    <t>Подметание земельного участка в летний период</t>
  </si>
  <si>
    <t>5 раз в неделю дополнительно</t>
  </si>
  <si>
    <t>Лот 10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</si>
  <si>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</si>
  <si>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</si>
  <si>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необходимости, через  3 часа во время снегопада</t>
  </si>
  <si>
    <t>5 раз в год</t>
  </si>
  <si>
    <t>2 раза в год дополнительно</t>
  </si>
  <si>
    <t>Лот 11</t>
  </si>
  <si>
    <t>5 кв.м</t>
  </si>
  <si>
    <t>Лот 12</t>
  </si>
  <si>
    <t>10 кв.м</t>
  </si>
  <si>
    <t>Лот 13</t>
  </si>
  <si>
    <t>Лот 14</t>
  </si>
  <si>
    <t>13 кв.м</t>
  </si>
  <si>
    <t>Лот 16</t>
  </si>
  <si>
    <t>1,5 кв.м</t>
  </si>
  <si>
    <t>Лот 17</t>
  </si>
  <si>
    <t xml:space="preserve">II. Услуги вывоза бытовых отходов </t>
  </si>
  <si>
    <t>64 кв.м</t>
  </si>
  <si>
    <t>14 кв.м</t>
  </si>
  <si>
    <t>Подметание полов во всех помещениях общего пользования</t>
  </si>
  <si>
    <t>9  кв.м</t>
  </si>
  <si>
    <t xml:space="preserve"> 2 кв.м</t>
  </si>
  <si>
    <t>19 кв.м</t>
  </si>
  <si>
    <t>2 раза в год</t>
  </si>
  <si>
    <t>Постоянно на системах, энергоснабжения, газоснабжения</t>
  </si>
  <si>
    <t>I. Содержание помещений общего пользования</t>
  </si>
  <si>
    <t xml:space="preserve">1. </t>
  </si>
  <si>
    <t>1 раз в неделю</t>
  </si>
  <si>
    <t xml:space="preserve">5. </t>
  </si>
  <si>
    <t>Мытье лестничных площадок и маршей</t>
  </si>
  <si>
    <t>II. Уборка земельного участка, входящего в состав общего имущества многоквартирного дома</t>
  </si>
  <si>
    <t>IV. Подготовка многоквартирного дома к сезонной эксплуатации</t>
  </si>
  <si>
    <t>Замена разбитых стекол окон и дверей в помещениях общего пользования</t>
  </si>
  <si>
    <t>V. Проведение технических осмотров и мелкий ремонт</t>
  </si>
  <si>
    <t>VI. Устранение аварии и выполнение заявок населения</t>
  </si>
  <si>
    <t>VII. Прочие услуги</t>
  </si>
  <si>
    <t>Осуществление сохранности и поддержка в исправном состоянии абонентских почтовых шкафов и почтовых абонентских ящиков</t>
  </si>
  <si>
    <t xml:space="preserve">Постоянно </t>
  </si>
  <si>
    <t>Ремонт цоколя</t>
  </si>
  <si>
    <t>3 раза в неделю дополнительно</t>
  </si>
  <si>
    <t xml:space="preserve">2. </t>
  </si>
  <si>
    <t xml:space="preserve">3. </t>
  </si>
  <si>
    <t xml:space="preserve">4. </t>
  </si>
  <si>
    <t>Лот 1</t>
  </si>
  <si>
    <t xml:space="preserve"> Ремонт просевшей отмостки</t>
  </si>
  <si>
    <t xml:space="preserve"> Утепление и прочистка дымовентиляционных каналов, проверка состояния и ремонт продухов в цоколях зданий, ремонт и укрепление входных дверей</t>
  </si>
  <si>
    <t>I. Уборка земельного участка входящего в состав общего имущества многоквартирного дома</t>
  </si>
  <si>
    <t>Размер платы за содержание и ремонт жилого помещения по лоту 1 в год  руб.</t>
  </si>
  <si>
    <t>Лот 2</t>
  </si>
  <si>
    <t>Лот 3</t>
  </si>
  <si>
    <t>Устранение протечек кровли, в т.ч. ремонт</t>
  </si>
  <si>
    <t>Лот 6</t>
  </si>
  <si>
    <t>ул. Б. Казачья, д. 8</t>
  </si>
  <si>
    <t>Лот 7</t>
  </si>
  <si>
    <t>Лот 8</t>
  </si>
  <si>
    <t>IV. Прочие услуги</t>
  </si>
  <si>
    <t>Устранение протечки кровли, в т.ч. ремонт</t>
  </si>
  <si>
    <t>18 кв.м</t>
  </si>
  <si>
    <t>III. Услуги вывоза бытовых отходов</t>
  </si>
  <si>
    <t>10,7 кв.м</t>
  </si>
  <si>
    <t>2,6 кв.м</t>
  </si>
  <si>
    <t>14 м.п</t>
  </si>
  <si>
    <t>1 шт</t>
  </si>
  <si>
    <t>2,44 кв.м</t>
  </si>
  <si>
    <t>3,28 кв.м</t>
  </si>
  <si>
    <t>1 кор.</t>
  </si>
  <si>
    <t>1 пол.</t>
  </si>
  <si>
    <t>8 кв.м</t>
  </si>
  <si>
    <t>6,5 кв.м</t>
  </si>
  <si>
    <t>Ремонт просевшей отмостки</t>
  </si>
  <si>
    <t>ул. Отрядная, д. 2</t>
  </si>
  <si>
    <t>ул. Отрядная, д. 3</t>
  </si>
  <si>
    <t>Лот 15</t>
  </si>
  <si>
    <t>ул. им. Чапаева В.И., д. 67</t>
  </si>
  <si>
    <t>22 кв.м</t>
  </si>
  <si>
    <t>ул. им. Чапаева В.И., д. 148</t>
  </si>
  <si>
    <t>4,4 кв.м</t>
  </si>
  <si>
    <t>ул. им. Чапаева В.И., д. 82</t>
  </si>
  <si>
    <t>17,7 кв.м</t>
  </si>
  <si>
    <t>ул. Челюскинцев, д. 124</t>
  </si>
  <si>
    <t>V. Прочие услуги</t>
  </si>
  <si>
    <t>27,5 кв.м</t>
  </si>
  <si>
    <t>Лот 37</t>
  </si>
  <si>
    <t>Размер платы за содержание и ремонт жилого помещения в год по лоту 2  руб.</t>
  </si>
  <si>
    <t>Размер платы за содержание и ремонт жилого помещения в год по лоту 9  руб.</t>
  </si>
  <si>
    <t>Лот 18</t>
  </si>
  <si>
    <t>Лот 19</t>
  </si>
  <si>
    <t>Лот 20</t>
  </si>
  <si>
    <t>Лот 21</t>
  </si>
  <si>
    <t>Лот 22</t>
  </si>
  <si>
    <t>Лот 23</t>
  </si>
  <si>
    <t>Лот 24</t>
  </si>
  <si>
    <t>Лот 25</t>
  </si>
  <si>
    <t>Лот 27</t>
  </si>
  <si>
    <t>Лот 28</t>
  </si>
  <si>
    <t>Лот 30</t>
  </si>
  <si>
    <t>Размер платы за содержание и ремонт жилого помещения в год по лоту 31  руб.</t>
  </si>
  <si>
    <t>Лот 32</t>
  </si>
  <si>
    <t>Лот 33</t>
  </si>
  <si>
    <t>Лот 34</t>
  </si>
  <si>
    <t>ул. Сосновская, д. 34</t>
  </si>
  <si>
    <t>ул. 1-я Садовая, д. 19</t>
  </si>
  <si>
    <t>ул. им. Гоголя Н.В., д. 53</t>
  </si>
  <si>
    <t>Размер платы за содержание и ремонт жилого помещения в год  по лоту 3  руб.</t>
  </si>
  <si>
    <t>ул. Горького А.М., д. 83 лит. Б</t>
  </si>
  <si>
    <t>Размер платы за содержание и ремонт жилого помещения в год по лоту 4  руб.</t>
  </si>
  <si>
    <t>Размер платы за содержание и ремонт жилого помещения в год по лоту 5  руб.</t>
  </si>
  <si>
    <t>ул. Киселева, д. 36</t>
  </si>
  <si>
    <t>Размер платы за содержание и ремонт жилого помещения в год по лоту 6  руб.</t>
  </si>
  <si>
    <t>ул. Киселева, д. 41</t>
  </si>
  <si>
    <t>Лот 5</t>
  </si>
  <si>
    <t>ул. Киселева, д. 62</t>
  </si>
  <si>
    <t>Размер платы за содержание и ремонт жилого помещения в год по лоту 7  руб.</t>
  </si>
  <si>
    <t>ул. Московская, д. 93</t>
  </si>
  <si>
    <t>2 п.м</t>
  </si>
  <si>
    <t>Размер платы за содержание и ремонт жилого помещения в год по лоту 8  руб.</t>
  </si>
  <si>
    <t>ул. Московская, д. 98</t>
  </si>
  <si>
    <t>ул. Рахова, д. 136</t>
  </si>
  <si>
    <t>Размер платы за содержание и ремонт жилого помещения в год по лоту 10  руб.</t>
  </si>
  <si>
    <t>ул. Рахова, д. 150</t>
  </si>
  <si>
    <t>Размер платы за содержание и ремонт жилого помещения в год по лоту 11  руб.</t>
  </si>
  <si>
    <t>ул. Симбирская, д. 18</t>
  </si>
  <si>
    <t>Размер платы за содержание и ремонт жилого помещения в год по лоту 12  руб.</t>
  </si>
  <si>
    <t>Размер платы за содержание и ремонт жилого помещения в год по лоту 13  руб.</t>
  </si>
  <si>
    <t>Размер платы за содержание и ремонт жилого помещения в год по лоту 14  руб.</t>
  </si>
  <si>
    <t>Размер платы за содержание и ремонт жилого помещения в год по лоту 15  руб.</t>
  </si>
  <si>
    <t>Размер платы за содержание и ремонт жилого помещения в год по лоту 16  руб.</t>
  </si>
  <si>
    <t>ул. Гоголя, д. 69</t>
  </si>
  <si>
    <t>Размер платы за содержание и ремонт жилого помещения в год по лоту 17  руб.</t>
  </si>
  <si>
    <t>ул. Гоголя, д. 83</t>
  </si>
  <si>
    <t>Размер платы за содержание и ремонт жилого помещения в год по лоту 18  руб.</t>
  </si>
  <si>
    <t>ул. Зарубина, д. 124</t>
  </si>
  <si>
    <t>Размер платы за содержание и ремонт жилого помещения в год по лоту 19  руб.</t>
  </si>
  <si>
    <t>1-й Пугачевский пос., В-21</t>
  </si>
  <si>
    <t>Размер платы за содержание и ремонт жилого помещения в год по лоту 20  руб.</t>
  </si>
  <si>
    <t>2-й Пугачевский пос., 6-линия, 145 Д</t>
  </si>
  <si>
    <t>Размер платы за содержание и ремонт жилого помещения в год по лоту 21  руб.</t>
  </si>
  <si>
    <t>ул. Б.Горная, д. 357/3</t>
  </si>
  <si>
    <t>Ремонт, замена внутридомовых эл.сетей</t>
  </si>
  <si>
    <t>Ремонт входных ступеней, в т.ч крылец</t>
  </si>
  <si>
    <t>Ремонт дверей, в т.ч. дв.коробок</t>
  </si>
  <si>
    <t>Ремонт дверей, в т.ч. дв.полотен</t>
  </si>
  <si>
    <t>Размер платы за содержание и ремонт жилого помещения в год по лоту 22  руб.</t>
  </si>
  <si>
    <t>ул. Б.Горная, д. 270</t>
  </si>
  <si>
    <t>Размер платы за содержание и ремонт жилого помещения в год по лоту 23  руб.</t>
  </si>
  <si>
    <t>ул. Б.Горная, д. 310</t>
  </si>
  <si>
    <t>Размер платы за содержание и ремонт жилого помещения в год по лоту 24  руб.</t>
  </si>
  <si>
    <t>ул. Аткарская, д. 49</t>
  </si>
  <si>
    <t>Ремонт системы водоснабжения</t>
  </si>
  <si>
    <t>Размер платы за содержание и ремонт жилого помещения в год по лоту 25  руб.</t>
  </si>
  <si>
    <t>Лот 26</t>
  </si>
  <si>
    <t>2-й Магнитный пр-д, д. 72</t>
  </si>
  <si>
    <t>Размер платы за содержание и ремонт жилого помещения в год по лоту 26  руб.</t>
  </si>
  <si>
    <t>ул. Чапаева, д. 235 А</t>
  </si>
  <si>
    <t>Размер платы за содержание и ремонт жилого помещения в год по лоту 27  руб.</t>
  </si>
  <si>
    <t>2-й Межовражный пр-д, д. 14</t>
  </si>
  <si>
    <t>Размер платы за содержание и ремонт жилого помещения в год по лоту 28  руб.</t>
  </si>
  <si>
    <t>Лот  29</t>
  </si>
  <si>
    <t>ул. Аллейная, д. 23</t>
  </si>
  <si>
    <t>Размер платы за содержание и ремонт жилого помещения в год по лоту 29  руб.</t>
  </si>
  <si>
    <t>ул. Дружная, д. 19</t>
  </si>
  <si>
    <t>Размер платы за содержание и ремонт жилого помещения в год по лоту 30  руб.</t>
  </si>
  <si>
    <t>Лот 31</t>
  </si>
  <si>
    <t>ул. Дружная, д. 29</t>
  </si>
  <si>
    <t>ул. Дружная, д. 36</t>
  </si>
  <si>
    <t>Размер платы за содержание и ремонт жилого помещения в год по лоту 32  руб.</t>
  </si>
  <si>
    <t>ул. Отрядная, д. 12</t>
  </si>
  <si>
    <t>Размер платы за содержание и ремонт жилого помещения в год по лоту 33  руб.</t>
  </si>
  <si>
    <t>Размер платы за содержание и ремонт жилого помещения в год по лоту 34  руб.</t>
  </si>
  <si>
    <t>Лот  35</t>
  </si>
  <si>
    <t>Размер платы за содержание и ремонт жилого помещения в год по лоту 35  руб.</t>
  </si>
  <si>
    <t>Лот 36</t>
  </si>
  <si>
    <t>ул. Отрядная, д. 28</t>
  </si>
  <si>
    <t>Размер платы за содержание и ремонт жилого помещения в год по лоту 36  руб.</t>
  </si>
  <si>
    <t>Размер платы за содержание и ремонт жилого помещения в год по лоту 37  руб.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</si>
</sst>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00"/>
    <numFmt numFmtId="180" formatCode="0.0000000000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00"/>
    <numFmt numFmtId="187" formatCode="0.000000000000"/>
    <numFmt numFmtId="188" formatCode="0.0000000000000"/>
    <numFmt numFmtId="189" formatCode="0.00000000000000"/>
    <numFmt numFmtId="190" formatCode="0.000000000000000"/>
    <numFmt numFmtId="191" formatCode="0.0000000000000000"/>
    <numFmt numFmtId="192" formatCode="0.00000000000000000"/>
    <numFmt numFmtId="193" formatCode="0.000000000000000000"/>
    <numFmt numFmtId="194" formatCode="#,##0.00000000000"/>
    <numFmt numFmtId="195" formatCode="#,##0.000000000000"/>
    <numFmt numFmtId="196" formatCode="#,##0.0000000000000"/>
    <numFmt numFmtId="197" formatCode="#,##0.00000000000000"/>
  </numFmts>
  <fonts count="29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right" wrapText="1"/>
    </xf>
    <xf numFmtId="2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wrapText="1"/>
    </xf>
    <xf numFmtId="2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/>
    </xf>
    <xf numFmtId="2" fontId="4" fillId="0" borderId="0" xfId="0" applyNumberFormat="1" applyFont="1" applyAlignment="1">
      <alignment wrapText="1"/>
    </xf>
    <xf numFmtId="4" fontId="3" fillId="0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vertical="top" wrapText="1"/>
    </xf>
    <xf numFmtId="1" fontId="5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4" fontId="3" fillId="0" borderId="10" xfId="0" applyNumberFormat="1" applyFont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4" fontId="7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top"/>
    </xf>
    <xf numFmtId="3" fontId="2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66" fontId="2" fillId="0" borderId="10" xfId="0" applyNumberFormat="1" applyFont="1" applyBorder="1" applyAlignment="1">
      <alignment horizontal="right" vertical="center" wrapText="1"/>
    </xf>
    <xf numFmtId="166" fontId="3" fillId="0" borderId="10" xfId="0" applyNumberFormat="1" applyFont="1" applyBorder="1" applyAlignment="1">
      <alignment horizontal="center" wrapText="1"/>
    </xf>
    <xf numFmtId="0" fontId="25" fillId="0" borderId="0" xfId="0" applyFont="1" applyAlignment="1">
      <alignment/>
    </xf>
    <xf numFmtId="0" fontId="2" fillId="0" borderId="10" xfId="0" applyFont="1" applyBorder="1" applyAlignment="1">
      <alignment horizontal="right" vertical="top" wrapText="1"/>
    </xf>
    <xf numFmtId="181" fontId="3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25" fillId="0" borderId="0" xfId="0" applyFont="1" applyAlignment="1">
      <alignment wrapText="1"/>
    </xf>
    <xf numFmtId="0" fontId="2" fillId="0" borderId="0" xfId="0" applyFont="1" applyAlignment="1">
      <alignment/>
    </xf>
    <xf numFmtId="4" fontId="2" fillId="0" borderId="12" xfId="0" applyNumberFormat="1" applyFont="1" applyFill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/>
    </xf>
    <xf numFmtId="4" fontId="2" fillId="0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wrapText="1"/>
    </xf>
    <xf numFmtId="1" fontId="3" fillId="0" borderId="10" xfId="0" applyNumberFormat="1" applyFont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2" fontId="25" fillId="0" borderId="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4" fontId="2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 horizontal="right" vertical="center" wrapText="1"/>
    </xf>
    <xf numFmtId="1" fontId="2" fillId="0" borderId="0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wrapText="1"/>
    </xf>
    <xf numFmtId="3" fontId="26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25" fillId="0" borderId="0" xfId="0" applyFont="1" applyBorder="1" applyAlignment="1">
      <alignment wrapText="1"/>
    </xf>
    <xf numFmtId="0" fontId="27" fillId="0" borderId="0" xfId="0" applyFont="1" applyBorder="1" applyAlignment="1">
      <alignment wrapText="1"/>
    </xf>
    <xf numFmtId="3" fontId="27" fillId="0" borderId="0" xfId="0" applyNumberFormat="1" applyFont="1" applyBorder="1" applyAlignment="1">
      <alignment vertical="top" wrapText="1"/>
    </xf>
    <xf numFmtId="1" fontId="27" fillId="0" borderId="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wrapText="1"/>
    </xf>
    <xf numFmtId="0" fontId="28" fillId="0" borderId="0" xfId="0" applyFont="1" applyAlignment="1">
      <alignment/>
    </xf>
    <xf numFmtId="164" fontId="28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164" fontId="28" fillId="0" borderId="0" xfId="0" applyNumberFormat="1" applyFont="1" applyBorder="1" applyAlignment="1">
      <alignment horizontal="center"/>
    </xf>
    <xf numFmtId="2" fontId="28" fillId="0" borderId="0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wrapText="1"/>
    </xf>
    <xf numFmtId="3" fontId="2" fillId="0" borderId="12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4" fontId="2" fillId="0" borderId="13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center" wrapText="1"/>
    </xf>
    <xf numFmtId="4" fontId="4" fillId="0" borderId="15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right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65" fontId="3" fillId="0" borderId="10" xfId="0" applyNumberFormat="1" applyFont="1" applyBorder="1" applyAlignment="1">
      <alignment horizontal="center" wrapText="1"/>
    </xf>
    <xf numFmtId="165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81" fontId="3" fillId="0" borderId="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D41" sqref="D41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110" t="s">
        <v>132</v>
      </c>
    </row>
    <row r="2" spans="1:6" ht="39" customHeight="1">
      <c r="A2" s="2"/>
      <c r="B2" s="1" t="s">
        <v>190</v>
      </c>
      <c r="C2" s="4"/>
      <c r="D2" s="5">
        <v>80.61</v>
      </c>
      <c r="E2" s="6" t="s">
        <v>1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16" t="s">
        <v>2</v>
      </c>
      <c r="B4" s="116"/>
      <c r="C4" s="116"/>
      <c r="D4" s="116"/>
      <c r="E4" s="116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3</v>
      </c>
      <c r="C6" s="9" t="s">
        <v>4</v>
      </c>
      <c r="D6" s="9" t="s">
        <v>5</v>
      </c>
      <c r="E6" s="9" t="s">
        <v>6</v>
      </c>
      <c r="F6" s="2"/>
    </row>
    <row r="7" spans="1:7" ht="15">
      <c r="A7" s="118" t="s">
        <v>49</v>
      </c>
      <c r="B7" s="119"/>
      <c r="C7" s="120"/>
      <c r="D7" s="12">
        <f>SUM(D8:D9)</f>
        <v>814.1560252722732</v>
      </c>
      <c r="E7" s="12">
        <v>0.8416615238724239</v>
      </c>
      <c r="F7" s="99"/>
      <c r="G7" s="89"/>
    </row>
    <row r="8" spans="1:7" ht="15.75" customHeight="1">
      <c r="A8" s="15">
        <v>1</v>
      </c>
      <c r="B8" s="8" t="s">
        <v>11</v>
      </c>
      <c r="C8" s="16" t="s">
        <v>12</v>
      </c>
      <c r="D8" s="17">
        <f>E8*$D$2*12</f>
        <v>744.8819993341932</v>
      </c>
      <c r="E8" s="17">
        <v>0.7700471398649807</v>
      </c>
      <c r="F8" s="99"/>
      <c r="G8" s="89"/>
    </row>
    <row r="9" spans="1:7" ht="30">
      <c r="A9" s="15">
        <v>2</v>
      </c>
      <c r="B9" s="22" t="s">
        <v>13</v>
      </c>
      <c r="C9" s="22" t="s">
        <v>14</v>
      </c>
      <c r="D9" s="17">
        <f>E9*$D$2*12</f>
        <v>69.2740259380799</v>
      </c>
      <c r="E9" s="17">
        <v>0.07161438400744315</v>
      </c>
      <c r="F9" s="99"/>
      <c r="G9" s="89"/>
    </row>
    <row r="10" spans="1:7" ht="15">
      <c r="A10" s="118" t="s">
        <v>52</v>
      </c>
      <c r="B10" s="121"/>
      <c r="C10" s="122"/>
      <c r="D10" s="23">
        <f>SUM(D11:D12)</f>
        <v>124.94800954831803</v>
      </c>
      <c r="E10" s="12">
        <v>0.12916926099772363</v>
      </c>
      <c r="F10" s="99"/>
      <c r="G10" s="89"/>
    </row>
    <row r="11" spans="1:7" ht="15">
      <c r="A11" s="15">
        <v>3</v>
      </c>
      <c r="B11" s="22" t="s">
        <v>133</v>
      </c>
      <c r="C11" s="22" t="s">
        <v>17</v>
      </c>
      <c r="D11" s="17">
        <f>E11*12*$D$2</f>
        <v>51.9092529463741</v>
      </c>
      <c r="E11" s="17">
        <v>0.05366295842779442</v>
      </c>
      <c r="F11" s="99"/>
      <c r="G11" s="89"/>
    </row>
    <row r="12" spans="1:7" ht="60">
      <c r="A12" s="15">
        <v>4</v>
      </c>
      <c r="B12" s="22" t="s">
        <v>134</v>
      </c>
      <c r="C12" s="22" t="s">
        <v>17</v>
      </c>
      <c r="D12" s="17">
        <f>E12*12*$D$2</f>
        <v>73.03875660194393</v>
      </c>
      <c r="E12" s="17">
        <v>0.07550630256992921</v>
      </c>
      <c r="F12" s="99"/>
      <c r="G12" s="89"/>
    </row>
    <row r="13" spans="1:7" ht="15">
      <c r="A13" s="123" t="s">
        <v>55</v>
      </c>
      <c r="B13" s="124"/>
      <c r="C13" s="124"/>
      <c r="D13" s="24">
        <f>SUM(D14:D15)</f>
        <v>315.8177982808038</v>
      </c>
      <c r="E13" s="12">
        <v>0.3264874067328327</v>
      </c>
      <c r="F13" s="99"/>
      <c r="G13" s="89"/>
    </row>
    <row r="14" spans="1:7" ht="60">
      <c r="A14" s="15">
        <v>5</v>
      </c>
      <c r="B14" s="22" t="s">
        <v>67</v>
      </c>
      <c r="C14" s="22" t="s">
        <v>17</v>
      </c>
      <c r="D14" s="17">
        <f>E14*12*$D$2</f>
        <v>14.49465947005727</v>
      </c>
      <c r="E14" s="17">
        <v>0.014984347961437031</v>
      </c>
      <c r="F14" s="99"/>
      <c r="G14" s="89"/>
    </row>
    <row r="15" spans="1:7" ht="60">
      <c r="A15" s="15">
        <v>6</v>
      </c>
      <c r="B15" s="22" t="s">
        <v>21</v>
      </c>
      <c r="C15" s="22" t="s">
        <v>73</v>
      </c>
      <c r="D15" s="17">
        <f>E15*12*$D$2</f>
        <v>301.3231388107465</v>
      </c>
      <c r="E15" s="17">
        <v>0.3115030587713957</v>
      </c>
      <c r="F15" s="99"/>
      <c r="G15" s="89"/>
    </row>
    <row r="16" spans="1:7" ht="15">
      <c r="A16" s="123" t="s">
        <v>58</v>
      </c>
      <c r="B16" s="123"/>
      <c r="C16" s="123"/>
      <c r="D16" s="25">
        <f>SUM(D17)</f>
        <v>163.63277326944714</v>
      </c>
      <c r="E16" s="12">
        <v>0.1691609532206996</v>
      </c>
      <c r="F16" s="99"/>
      <c r="G16" s="89"/>
    </row>
    <row r="17" spans="1:7" ht="15">
      <c r="A17" s="15">
        <v>7</v>
      </c>
      <c r="B17" s="22" t="s">
        <v>24</v>
      </c>
      <c r="C17" s="22" t="s">
        <v>25</v>
      </c>
      <c r="D17" s="17">
        <f>E17*12*$D$2</f>
        <v>163.63277326944714</v>
      </c>
      <c r="E17" s="17">
        <v>0.1691609532206996</v>
      </c>
      <c r="F17" s="99"/>
      <c r="G17" s="89"/>
    </row>
    <row r="18" spans="1:7" ht="15">
      <c r="A18" s="9"/>
      <c r="B18" s="27" t="s">
        <v>26</v>
      </c>
      <c r="C18" s="27"/>
      <c r="D18" s="47">
        <f>D7+D10+D13+D16</f>
        <v>1418.554606370842</v>
      </c>
      <c r="E18" s="12">
        <v>1.4664791448236798</v>
      </c>
      <c r="F18" s="99"/>
      <c r="G18" s="89"/>
    </row>
    <row r="19" spans="1:7" ht="15">
      <c r="A19" s="28"/>
      <c r="B19" s="29"/>
      <c r="C19" s="30"/>
      <c r="D19" s="31"/>
      <c r="E19" s="32"/>
      <c r="F19" s="2"/>
      <c r="G19" s="88"/>
    </row>
    <row r="20" spans="1:6" ht="15">
      <c r="A20" s="33"/>
      <c r="B20" s="33"/>
      <c r="C20" s="33"/>
      <c r="D20" s="33"/>
      <c r="E20" s="33"/>
      <c r="F20" s="34"/>
    </row>
    <row r="21" spans="1:6" ht="105">
      <c r="A21" s="11" t="s">
        <v>27</v>
      </c>
      <c r="B21" s="11" t="s">
        <v>28</v>
      </c>
      <c r="C21" s="11" t="s">
        <v>29</v>
      </c>
      <c r="D21" s="11" t="s">
        <v>30</v>
      </c>
      <c r="E21" s="11" t="s">
        <v>31</v>
      </c>
      <c r="F21" s="11" t="s">
        <v>32</v>
      </c>
    </row>
    <row r="22" spans="1:6" ht="15">
      <c r="A22" s="11">
        <v>1</v>
      </c>
      <c r="B22" s="8" t="s">
        <v>74</v>
      </c>
      <c r="C22" s="11" t="s">
        <v>65</v>
      </c>
      <c r="D22" s="81">
        <v>2317.15</v>
      </c>
      <c r="E22" s="36">
        <f>D22/12/$D$2</f>
        <v>2.395432742008849</v>
      </c>
      <c r="F22" s="37">
        <v>2</v>
      </c>
    </row>
    <row r="23" spans="1:6" ht="15">
      <c r="A23" s="11"/>
      <c r="B23" s="38" t="s">
        <v>35</v>
      </c>
      <c r="C23" s="10"/>
      <c r="D23" s="53">
        <f>SUM(D22:D22)</f>
        <v>2317.15</v>
      </c>
      <c r="E23" s="39">
        <f>SUM(E22:E22)</f>
        <v>2.395432742008849</v>
      </c>
      <c r="F23" s="40"/>
    </row>
    <row r="24" spans="1:6" ht="15">
      <c r="A24" s="28"/>
      <c r="B24" s="29"/>
      <c r="C24" s="41"/>
      <c r="D24" s="41"/>
      <c r="E24" s="41"/>
      <c r="F24" s="41"/>
    </row>
    <row r="25" spans="1:6" ht="15">
      <c r="A25" s="28"/>
      <c r="B25" s="29"/>
      <c r="C25" s="41"/>
      <c r="D25" s="41"/>
      <c r="E25" s="41"/>
      <c r="F25" s="41"/>
    </row>
    <row r="26" spans="1:6" ht="29.25">
      <c r="A26" s="28"/>
      <c r="B26" s="29" t="s">
        <v>36</v>
      </c>
      <c r="C26" s="42">
        <f>D18+D23</f>
        <v>3735.704606370842</v>
      </c>
      <c r="D26" s="42"/>
      <c r="E26" s="42"/>
      <c r="F26" s="41"/>
    </row>
    <row r="27" spans="1:6" ht="15">
      <c r="A27" s="28"/>
      <c r="B27" s="29" t="s">
        <v>37</v>
      </c>
      <c r="C27" s="43">
        <f>E18+E23</f>
        <v>3.861911886832529</v>
      </c>
      <c r="D27" s="41"/>
      <c r="E27" s="41"/>
      <c r="F27" s="41"/>
    </row>
    <row r="28" spans="1:6" ht="15">
      <c r="A28" s="28"/>
      <c r="B28" s="29"/>
      <c r="C28" s="43"/>
      <c r="D28" s="41"/>
      <c r="E28" s="41"/>
      <c r="F28" s="41"/>
    </row>
    <row r="29" spans="1:6" ht="16.5" customHeight="1">
      <c r="A29" s="2"/>
      <c r="B29" s="2"/>
      <c r="C29" s="2"/>
      <c r="D29" s="2"/>
      <c r="E29" s="2"/>
      <c r="F29" s="2"/>
    </row>
    <row r="30" spans="1:6" ht="16.5" customHeight="1">
      <c r="A30" s="2"/>
      <c r="B30" s="2"/>
      <c r="C30" s="2"/>
      <c r="D30" s="2"/>
      <c r="E30" s="2"/>
      <c r="F30" s="2"/>
    </row>
    <row r="31" spans="1:6" ht="33" customHeight="1">
      <c r="A31" s="116" t="s">
        <v>38</v>
      </c>
      <c r="B31" s="116"/>
      <c r="C31" s="116"/>
      <c r="D31" s="116"/>
      <c r="E31" s="116"/>
      <c r="F31" s="116"/>
    </row>
    <row r="32" spans="1:6" ht="15">
      <c r="A32" s="1"/>
      <c r="B32" s="1"/>
      <c r="C32" s="1"/>
      <c r="D32" s="2"/>
      <c r="E32" s="2"/>
      <c r="F32" s="2"/>
    </row>
    <row r="33" spans="1:6" ht="71.25">
      <c r="A33" s="8"/>
      <c r="B33" s="9" t="s">
        <v>3</v>
      </c>
      <c r="C33" s="9" t="s">
        <v>4</v>
      </c>
      <c r="D33" s="9" t="s">
        <v>5</v>
      </c>
      <c r="E33" s="9" t="s">
        <v>6</v>
      </c>
      <c r="F33" s="2"/>
    </row>
    <row r="34" spans="1:5" ht="32.25" customHeight="1">
      <c r="A34" s="117" t="s">
        <v>135</v>
      </c>
      <c r="B34" s="117"/>
      <c r="C34" s="117"/>
      <c r="D34" s="12">
        <f>D35+D36</f>
        <v>92.86272000000001</v>
      </c>
      <c r="E34" s="12">
        <f>E35+E36</f>
        <v>0.096</v>
      </c>
    </row>
    <row r="35" spans="1:5" ht="45">
      <c r="A35" s="15">
        <v>1</v>
      </c>
      <c r="B35" s="44" t="s">
        <v>43</v>
      </c>
      <c r="C35" s="44" t="s">
        <v>44</v>
      </c>
      <c r="D35" s="17">
        <f>E35*$D$2*12</f>
        <v>23.215680000000003</v>
      </c>
      <c r="E35" s="45">
        <v>0.024</v>
      </c>
    </row>
    <row r="36" spans="1:5" ht="15">
      <c r="A36" s="15">
        <v>2</v>
      </c>
      <c r="B36" s="46" t="s">
        <v>45</v>
      </c>
      <c r="C36" s="8" t="s">
        <v>41</v>
      </c>
      <c r="D36" s="17">
        <f>E36*$D$2*12</f>
        <v>69.64704</v>
      </c>
      <c r="E36" s="18">
        <v>0.072</v>
      </c>
    </row>
    <row r="37" spans="1:6" ht="15">
      <c r="A37" s="9"/>
      <c r="B37" s="27" t="s">
        <v>26</v>
      </c>
      <c r="C37" s="27"/>
      <c r="D37" s="47">
        <f>+D34</f>
        <v>92.86272000000001</v>
      </c>
      <c r="E37" s="12">
        <f>+E34</f>
        <v>0.096</v>
      </c>
      <c r="F37" s="6"/>
    </row>
    <row r="38" spans="1:6" ht="15">
      <c r="A38" s="2"/>
      <c r="B38" s="2"/>
      <c r="C38" s="2"/>
      <c r="D38" s="2"/>
      <c r="E38" s="2"/>
      <c r="F38" s="2"/>
    </row>
    <row r="39" spans="1:6" ht="15">
      <c r="A39" s="33"/>
      <c r="B39" s="33"/>
      <c r="C39" s="33"/>
      <c r="D39" s="33"/>
      <c r="E39" s="33"/>
      <c r="F39" s="34"/>
    </row>
    <row r="40" spans="1:6" ht="105">
      <c r="A40" s="11" t="s">
        <v>27</v>
      </c>
      <c r="B40" s="11" t="s">
        <v>28</v>
      </c>
      <c r="C40" s="11" t="s">
        <v>29</v>
      </c>
      <c r="D40" s="11" t="s">
        <v>30</v>
      </c>
      <c r="E40" s="11" t="s">
        <v>46</v>
      </c>
      <c r="F40" s="11" t="s">
        <v>32</v>
      </c>
    </row>
    <row r="41" spans="1:6" ht="15">
      <c r="A41" s="11">
        <v>1</v>
      </c>
      <c r="B41" s="8" t="s">
        <v>74</v>
      </c>
      <c r="C41" s="11" t="s">
        <v>47</v>
      </c>
      <c r="D41" s="48">
        <v>1158.5</v>
      </c>
      <c r="E41" s="49">
        <f>D41/12/$D$2</f>
        <v>1.1976388371996858</v>
      </c>
      <c r="F41" s="37">
        <v>2</v>
      </c>
    </row>
    <row r="42" spans="1:6" ht="15">
      <c r="A42" s="50"/>
      <c r="B42" s="50" t="s">
        <v>35</v>
      </c>
      <c r="C42" s="50"/>
      <c r="D42" s="51">
        <f>SUM(D41:D41)</f>
        <v>1158.5</v>
      </c>
      <c r="E42" s="52">
        <f>SUM(E41:E41)</f>
        <v>1.1976388371996858</v>
      </c>
      <c r="F42" s="50"/>
    </row>
    <row r="44" spans="2:3" ht="29.25">
      <c r="B44" s="29" t="s">
        <v>136</v>
      </c>
      <c r="C44" s="42">
        <f>C26</f>
        <v>3735.704606370842</v>
      </c>
    </row>
  </sheetData>
  <sheetProtection/>
  <mergeCells count="7">
    <mergeCell ref="A4:E4"/>
    <mergeCell ref="A31:F31"/>
    <mergeCell ref="A34:C34"/>
    <mergeCell ref="A7:C7"/>
    <mergeCell ref="A10:C10"/>
    <mergeCell ref="A13:C13"/>
    <mergeCell ref="A16:C16"/>
  </mergeCells>
  <printOptions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34">
      <selection activeCell="B45" sqref="B45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6" width="9.125" style="3" customWidth="1"/>
    <col min="7" max="16384" width="9.125" style="3" customWidth="1"/>
  </cols>
  <sheetData>
    <row r="1" ht="15">
      <c r="B1" s="110" t="s">
        <v>89</v>
      </c>
    </row>
    <row r="2" spans="1:6" ht="39" customHeight="1">
      <c r="A2" s="2"/>
      <c r="B2" s="1" t="s">
        <v>206</v>
      </c>
      <c r="C2" s="4"/>
      <c r="D2" s="5">
        <v>98.2</v>
      </c>
      <c r="E2" s="6" t="s">
        <v>1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16" t="s">
        <v>2</v>
      </c>
      <c r="B4" s="116"/>
      <c r="C4" s="116"/>
      <c r="D4" s="116"/>
      <c r="E4" s="116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3</v>
      </c>
      <c r="C6" s="9" t="s">
        <v>4</v>
      </c>
      <c r="D6" s="9" t="s">
        <v>5</v>
      </c>
      <c r="E6" s="9" t="s">
        <v>6</v>
      </c>
      <c r="F6" s="2"/>
    </row>
    <row r="7" spans="1:6" ht="15">
      <c r="A7" s="118" t="s">
        <v>60</v>
      </c>
      <c r="B7" s="121"/>
      <c r="C7" s="122"/>
      <c r="D7" s="23">
        <f>SUM(D8:D9)</f>
        <v>91.36155030363412</v>
      </c>
      <c r="E7" s="23">
        <v>0.07753016828210633</v>
      </c>
      <c r="F7" s="99"/>
    </row>
    <row r="8" spans="1:6" ht="15" customHeight="1">
      <c r="A8" s="15">
        <v>1</v>
      </c>
      <c r="B8" s="22" t="s">
        <v>16</v>
      </c>
      <c r="C8" s="22" t="s">
        <v>17</v>
      </c>
      <c r="D8" s="17">
        <f>E8*12*$D$2</f>
        <v>34.72403705268352</v>
      </c>
      <c r="E8" s="57">
        <v>0.029467105441856347</v>
      </c>
      <c r="F8" s="99"/>
    </row>
    <row r="9" spans="1:6" ht="60">
      <c r="A9" s="15">
        <v>2</v>
      </c>
      <c r="B9" s="22" t="s">
        <v>18</v>
      </c>
      <c r="C9" s="22" t="s">
        <v>17</v>
      </c>
      <c r="D9" s="17">
        <f>E9*12*$D$2</f>
        <v>56.63751325095059</v>
      </c>
      <c r="E9" s="57">
        <v>0.048063062840249984</v>
      </c>
      <c r="F9" s="99"/>
    </row>
    <row r="10" spans="1:9" ht="15">
      <c r="A10" s="123" t="s">
        <v>61</v>
      </c>
      <c r="B10" s="124"/>
      <c r="C10" s="124"/>
      <c r="D10" s="24">
        <f>SUM(D11:D12)</f>
        <v>1297.5141041634402</v>
      </c>
      <c r="E10" s="24">
        <v>1.1010812153457572</v>
      </c>
      <c r="F10" s="99"/>
      <c r="H10" s="61"/>
      <c r="I10" s="55"/>
    </row>
    <row r="11" spans="1:10" ht="60">
      <c r="A11" s="15">
        <v>3</v>
      </c>
      <c r="B11" s="22" t="s">
        <v>67</v>
      </c>
      <c r="C11" s="22" t="s">
        <v>17</v>
      </c>
      <c r="D11" s="17">
        <f>E11*12*$D$2</f>
        <v>156.41298737186622</v>
      </c>
      <c r="E11" s="60">
        <v>0.1327333565613257</v>
      </c>
      <c r="F11" s="99"/>
      <c r="H11" s="61"/>
      <c r="I11" s="61"/>
      <c r="J11" s="62"/>
    </row>
    <row r="12" spans="1:10" ht="60">
      <c r="A12" s="15">
        <v>4</v>
      </c>
      <c r="B12" s="22" t="s">
        <v>21</v>
      </c>
      <c r="C12" s="22" t="s">
        <v>73</v>
      </c>
      <c r="D12" s="17">
        <f>E12*12*$D$2</f>
        <v>1141.101116791574</v>
      </c>
      <c r="E12" s="60">
        <v>0.9683478587844314</v>
      </c>
      <c r="F12" s="99"/>
      <c r="H12" s="61"/>
      <c r="I12" s="61"/>
      <c r="J12" s="62"/>
    </row>
    <row r="13" spans="1:6" ht="15">
      <c r="A13" s="123" t="s">
        <v>64</v>
      </c>
      <c r="B13" s="123"/>
      <c r="C13" s="123"/>
      <c r="D13" s="25">
        <f>SUM(D14)</f>
        <v>365.5046457866893</v>
      </c>
      <c r="E13" s="23">
        <v>0.3101702696764166</v>
      </c>
      <c r="F13" s="99"/>
    </row>
    <row r="14" spans="1:9" ht="15">
      <c r="A14" s="15">
        <v>5</v>
      </c>
      <c r="B14" s="22" t="s">
        <v>24</v>
      </c>
      <c r="C14" s="22" t="s">
        <v>25</v>
      </c>
      <c r="D14" s="17">
        <f>E14*12*$D$2</f>
        <v>365.5046457866893</v>
      </c>
      <c r="E14" s="60">
        <v>0.3101702696764166</v>
      </c>
      <c r="F14" s="99"/>
      <c r="H14" s="61"/>
      <c r="I14" s="72"/>
    </row>
    <row r="15" spans="1:6" ht="15">
      <c r="A15" s="9"/>
      <c r="B15" s="27" t="s">
        <v>26</v>
      </c>
      <c r="C15" s="27"/>
      <c r="D15" s="47">
        <f>D7+D10+D13</f>
        <v>1754.3803002537636</v>
      </c>
      <c r="E15" s="12">
        <v>1.48878165330428</v>
      </c>
      <c r="F15" s="99"/>
    </row>
    <row r="16" spans="1:6" ht="15">
      <c r="A16" s="28"/>
      <c r="B16" s="29"/>
      <c r="C16" s="30"/>
      <c r="D16" s="31"/>
      <c r="E16" s="32"/>
      <c r="F16" s="2"/>
    </row>
    <row r="17" spans="1:6" ht="15">
      <c r="A17" s="29"/>
      <c r="B17" s="29"/>
      <c r="C17" s="29"/>
      <c r="D17" s="29"/>
      <c r="E17" s="29"/>
      <c r="F17" s="28"/>
    </row>
    <row r="18" spans="1:6" ht="105">
      <c r="A18" s="11" t="s">
        <v>27</v>
      </c>
      <c r="B18" s="11" t="s">
        <v>28</v>
      </c>
      <c r="C18" s="11" t="s">
        <v>29</v>
      </c>
      <c r="D18" s="11" t="s">
        <v>30</v>
      </c>
      <c r="E18" s="11" t="s">
        <v>31</v>
      </c>
      <c r="F18" s="11" t="s">
        <v>32</v>
      </c>
    </row>
    <row r="19" spans="1:6" ht="15">
      <c r="A19" s="11">
        <v>1</v>
      </c>
      <c r="B19" s="8" t="s">
        <v>74</v>
      </c>
      <c r="C19" s="11" t="s">
        <v>109</v>
      </c>
      <c r="D19" s="81">
        <v>2822.6</v>
      </c>
      <c r="E19" s="36">
        <f>D19/12/$D$2</f>
        <v>2.3952817379497624</v>
      </c>
      <c r="F19" s="37">
        <v>2</v>
      </c>
    </row>
    <row r="20" spans="1:6" ht="15">
      <c r="A20" s="11"/>
      <c r="B20" s="38" t="s">
        <v>35</v>
      </c>
      <c r="C20" s="10"/>
      <c r="D20" s="53">
        <f>SUM(D19:D19)</f>
        <v>2822.6</v>
      </c>
      <c r="E20" s="39">
        <f>SUM(E19:E19)</f>
        <v>2.3952817379497624</v>
      </c>
      <c r="F20" s="40"/>
    </row>
    <row r="21" spans="1:6" ht="15">
      <c r="A21" s="28"/>
      <c r="B21" s="29"/>
      <c r="C21" s="41"/>
      <c r="D21" s="41"/>
      <c r="E21" s="41"/>
      <c r="F21" s="41"/>
    </row>
    <row r="22" spans="1:6" ht="15">
      <c r="A22" s="28"/>
      <c r="B22" s="29"/>
      <c r="C22" s="41"/>
      <c r="D22" s="41"/>
      <c r="E22" s="41"/>
      <c r="F22" s="41"/>
    </row>
    <row r="23" spans="1:6" ht="15">
      <c r="A23" s="28"/>
      <c r="B23" s="29"/>
      <c r="C23" s="41"/>
      <c r="D23" s="41"/>
      <c r="E23" s="41"/>
      <c r="F23" s="41"/>
    </row>
    <row r="24" spans="1:6" ht="29.25">
      <c r="A24" s="28"/>
      <c r="B24" s="29" t="s">
        <v>36</v>
      </c>
      <c r="C24" s="42">
        <f>D15+D20</f>
        <v>4576.980300253764</v>
      </c>
      <c r="D24" s="42"/>
      <c r="E24" s="42"/>
      <c r="F24" s="41"/>
    </row>
    <row r="25" spans="1:6" ht="15">
      <c r="A25" s="28"/>
      <c r="B25" s="29" t="s">
        <v>37</v>
      </c>
      <c r="C25" s="43">
        <f>E15+E20</f>
        <v>3.8840633912540423</v>
      </c>
      <c r="D25" s="41"/>
      <c r="E25" s="41"/>
      <c r="F25" s="41"/>
    </row>
    <row r="26" spans="1:6" ht="97.5" customHeight="1">
      <c r="A26" s="28"/>
      <c r="B26" s="29"/>
      <c r="C26" s="43"/>
      <c r="D26" s="41"/>
      <c r="E26" s="41"/>
      <c r="F26" s="41"/>
    </row>
    <row r="27" spans="1:6" ht="15">
      <c r="A27" s="2"/>
      <c r="B27" s="2"/>
      <c r="C27" s="2"/>
      <c r="D27" s="2"/>
      <c r="E27" s="2"/>
      <c r="F27" s="2"/>
    </row>
    <row r="28" spans="1:6" ht="33" customHeight="1">
      <c r="A28" s="116" t="s">
        <v>38</v>
      </c>
      <c r="B28" s="116"/>
      <c r="C28" s="116"/>
      <c r="D28" s="116"/>
      <c r="E28" s="116"/>
      <c r="F28" s="116"/>
    </row>
    <row r="29" spans="1:6" ht="15">
      <c r="A29" s="1"/>
      <c r="B29" s="1"/>
      <c r="C29" s="1"/>
      <c r="D29" s="2"/>
      <c r="E29" s="2"/>
      <c r="F29" s="2"/>
    </row>
    <row r="30" spans="1:6" ht="71.25">
      <c r="A30" s="8"/>
      <c r="B30" s="9" t="s">
        <v>3</v>
      </c>
      <c r="C30" s="9" t="s">
        <v>4</v>
      </c>
      <c r="D30" s="9" t="s">
        <v>5</v>
      </c>
      <c r="E30" s="9" t="s">
        <v>6</v>
      </c>
      <c r="F30" s="2"/>
    </row>
    <row r="31" spans="1:5" ht="30" customHeight="1">
      <c r="A31" s="117" t="s">
        <v>39</v>
      </c>
      <c r="B31" s="117"/>
      <c r="C31" s="117"/>
      <c r="D31" s="12">
        <f>D32</f>
        <v>14.140800000000002</v>
      </c>
      <c r="E31" s="12">
        <f>E32</f>
        <v>0.012</v>
      </c>
    </row>
    <row r="32" spans="1:5" ht="30">
      <c r="A32" s="15">
        <v>1</v>
      </c>
      <c r="B32" s="44" t="s">
        <v>40</v>
      </c>
      <c r="C32" s="44" t="s">
        <v>41</v>
      </c>
      <c r="D32" s="17">
        <f>E32*12*$D$2</f>
        <v>14.140800000000002</v>
      </c>
      <c r="E32" s="45">
        <v>0.012</v>
      </c>
    </row>
    <row r="33" spans="1:5" ht="30" customHeight="1">
      <c r="A33" s="117" t="s">
        <v>42</v>
      </c>
      <c r="B33" s="117"/>
      <c r="C33" s="117"/>
      <c r="D33" s="12">
        <f>D34+D35</f>
        <v>113.12639999999999</v>
      </c>
      <c r="E33" s="12">
        <f>E34+E35</f>
        <v>0.096</v>
      </c>
    </row>
    <row r="34" spans="1:5" ht="45">
      <c r="A34" s="15">
        <v>2</v>
      </c>
      <c r="B34" s="44" t="s">
        <v>43</v>
      </c>
      <c r="C34" s="44" t="s">
        <v>44</v>
      </c>
      <c r="D34" s="17">
        <f>E34*$D$2*12</f>
        <v>28.281600000000005</v>
      </c>
      <c r="E34" s="45">
        <v>0.024</v>
      </c>
    </row>
    <row r="35" spans="1:5" ht="15">
      <c r="A35" s="15">
        <v>3</v>
      </c>
      <c r="B35" s="46" t="s">
        <v>45</v>
      </c>
      <c r="C35" s="8" t="s">
        <v>41</v>
      </c>
      <c r="D35" s="17">
        <f>E35*$D$2*12</f>
        <v>84.84479999999999</v>
      </c>
      <c r="E35" s="18">
        <v>0.072</v>
      </c>
    </row>
    <row r="36" spans="1:6" ht="15">
      <c r="A36" s="9"/>
      <c r="B36" s="27" t="s">
        <v>26</v>
      </c>
      <c r="C36" s="27"/>
      <c r="D36" s="47">
        <f>D31+D33</f>
        <v>127.26719999999999</v>
      </c>
      <c r="E36" s="12">
        <f>E31+E33</f>
        <v>0.108</v>
      </c>
      <c r="F36" s="6"/>
    </row>
    <row r="37" spans="1:6" ht="15">
      <c r="A37" s="2"/>
      <c r="B37" s="2"/>
      <c r="C37" s="2"/>
      <c r="D37" s="2"/>
      <c r="E37" s="2"/>
      <c r="F37" s="2"/>
    </row>
    <row r="38" spans="1:6" ht="15">
      <c r="A38" s="33"/>
      <c r="B38" s="33"/>
      <c r="C38" s="33"/>
      <c r="D38" s="33"/>
      <c r="E38" s="33"/>
      <c r="F38" s="34"/>
    </row>
    <row r="39" spans="1:6" ht="105">
      <c r="A39" s="11" t="s">
        <v>27</v>
      </c>
      <c r="B39" s="11" t="s">
        <v>28</v>
      </c>
      <c r="C39" s="11" t="s">
        <v>29</v>
      </c>
      <c r="D39" s="11" t="s">
        <v>30</v>
      </c>
      <c r="E39" s="11" t="s">
        <v>46</v>
      </c>
      <c r="F39" s="11" t="s">
        <v>32</v>
      </c>
    </row>
    <row r="40" spans="1:6" ht="15">
      <c r="A40" s="11">
        <v>1</v>
      </c>
      <c r="B40" s="8" t="s">
        <v>74</v>
      </c>
      <c r="C40" s="11" t="s">
        <v>110</v>
      </c>
      <c r="D40" s="48">
        <v>627.24</v>
      </c>
      <c r="E40" s="49">
        <f>D40/12/$D$2</f>
        <v>0.5322810590631365</v>
      </c>
      <c r="F40" s="37">
        <v>2</v>
      </c>
    </row>
    <row r="41" spans="1:6" ht="15">
      <c r="A41" s="50"/>
      <c r="B41" s="50" t="s">
        <v>35</v>
      </c>
      <c r="C41" s="50"/>
      <c r="D41" s="51">
        <f>SUM(D40:D40)</f>
        <v>627.24</v>
      </c>
      <c r="E41" s="52">
        <f>SUM(E40:E40)</f>
        <v>0.5322810590631365</v>
      </c>
      <c r="F41" s="50"/>
    </row>
    <row r="45" spans="2:3" ht="29.25">
      <c r="B45" s="29" t="s">
        <v>207</v>
      </c>
      <c r="C45" s="115">
        <f>C24</f>
        <v>4576.980300253764</v>
      </c>
    </row>
  </sheetData>
  <mergeCells count="7">
    <mergeCell ref="A28:F28"/>
    <mergeCell ref="A31:C31"/>
    <mergeCell ref="A33:C33"/>
    <mergeCell ref="A4:E4"/>
    <mergeCell ref="A7:C7"/>
    <mergeCell ref="A10:C10"/>
    <mergeCell ref="A13:C13"/>
  </mergeCells>
  <printOptions horizontalCentered="1"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40">
      <selection activeCell="B47" sqref="B47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110" t="s">
        <v>95</v>
      </c>
    </row>
    <row r="2" spans="1:6" ht="36" customHeight="1">
      <c r="A2" s="2"/>
      <c r="B2" s="1" t="s">
        <v>208</v>
      </c>
      <c r="C2" s="4"/>
      <c r="D2" s="5">
        <v>288.42</v>
      </c>
      <c r="E2" s="6" t="s">
        <v>1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16" t="s">
        <v>2</v>
      </c>
      <c r="B4" s="116"/>
      <c r="C4" s="116"/>
      <c r="D4" s="116"/>
      <c r="E4" s="116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3</v>
      </c>
      <c r="C6" s="9" t="s">
        <v>4</v>
      </c>
      <c r="D6" s="9" t="s">
        <v>5</v>
      </c>
      <c r="E6" s="9" t="s">
        <v>6</v>
      </c>
      <c r="F6" s="2"/>
    </row>
    <row r="7" spans="1:9" ht="15">
      <c r="A7" s="118" t="s">
        <v>49</v>
      </c>
      <c r="B7" s="119"/>
      <c r="C7" s="120"/>
      <c r="D7" s="12">
        <f>SUM(D8:D9)</f>
        <v>1628.3120505445456</v>
      </c>
      <c r="E7" s="12">
        <v>0.47046900658315</v>
      </c>
      <c r="F7" s="99"/>
      <c r="H7" s="59"/>
      <c r="I7" s="55"/>
    </row>
    <row r="8" spans="1:6" ht="15.75" customHeight="1">
      <c r="A8" s="15">
        <v>1</v>
      </c>
      <c r="B8" s="8" t="s">
        <v>11</v>
      </c>
      <c r="C8" s="16" t="s">
        <v>12</v>
      </c>
      <c r="D8" s="17">
        <f>E8*$D$2*12</f>
        <v>1489.7639986683857</v>
      </c>
      <c r="E8" s="18">
        <v>0.4304382493898902</v>
      </c>
      <c r="F8" s="99"/>
    </row>
    <row r="9" spans="1:6" ht="30">
      <c r="A9" s="15">
        <v>2</v>
      </c>
      <c r="B9" s="22" t="s">
        <v>13</v>
      </c>
      <c r="C9" s="22" t="s">
        <v>14</v>
      </c>
      <c r="D9" s="17">
        <f>E9*$D$2*12</f>
        <v>138.54805187615986</v>
      </c>
      <c r="E9" s="18">
        <v>0.04003075719325979</v>
      </c>
      <c r="F9" s="99"/>
    </row>
    <row r="10" spans="1:6" ht="15">
      <c r="A10" s="118" t="s">
        <v>52</v>
      </c>
      <c r="B10" s="121"/>
      <c r="C10" s="122"/>
      <c r="D10" s="23">
        <f>SUM(D11:D12)</f>
        <v>180.29421795278748</v>
      </c>
      <c r="E10" s="23">
        <v>0.0520924976171288</v>
      </c>
      <c r="F10" s="99"/>
    </row>
    <row r="11" spans="1:6" ht="15" customHeight="1">
      <c r="A11" s="15">
        <v>3</v>
      </c>
      <c r="B11" s="22" t="s">
        <v>16</v>
      </c>
      <c r="C11" s="22" t="s">
        <v>17</v>
      </c>
      <c r="D11" s="17">
        <f>E11*12*$D$2</f>
        <v>80.0795182648333</v>
      </c>
      <c r="E11" s="18">
        <v>0.023137414842022423</v>
      </c>
      <c r="F11" s="99"/>
    </row>
    <row r="12" spans="1:6" ht="60">
      <c r="A12" s="15">
        <v>4</v>
      </c>
      <c r="B12" s="22" t="s">
        <v>18</v>
      </c>
      <c r="C12" s="22" t="s">
        <v>17</v>
      </c>
      <c r="D12" s="17">
        <f>E12*12*$D$2</f>
        <v>100.21469968795418</v>
      </c>
      <c r="E12" s="18">
        <v>0.028955082775106375</v>
      </c>
      <c r="F12" s="99"/>
    </row>
    <row r="13" spans="1:9" ht="15">
      <c r="A13" s="123" t="s">
        <v>55</v>
      </c>
      <c r="B13" s="124"/>
      <c r="C13" s="124"/>
      <c r="D13" s="24">
        <f>SUM(D14:D15)</f>
        <v>3932.389458164512</v>
      </c>
      <c r="E13" s="24">
        <v>1.1361872322089637</v>
      </c>
      <c r="F13" s="99"/>
      <c r="H13" s="61"/>
      <c r="I13" s="55"/>
    </row>
    <row r="14" spans="1:10" ht="60">
      <c r="A14" s="15">
        <v>5</v>
      </c>
      <c r="B14" s="22" t="s">
        <v>67</v>
      </c>
      <c r="C14" s="22" t="s">
        <v>17</v>
      </c>
      <c r="D14" s="17">
        <f>E14*12*$D$2</f>
        <v>239.49012682333884</v>
      </c>
      <c r="E14" s="20">
        <v>0.06919600086197757</v>
      </c>
      <c r="F14" s="99"/>
      <c r="H14" s="61"/>
      <c r="I14" s="61"/>
      <c r="J14" s="62"/>
    </row>
    <row r="15" spans="1:10" ht="60">
      <c r="A15" s="15">
        <v>6</v>
      </c>
      <c r="B15" s="22" t="s">
        <v>21</v>
      </c>
      <c r="C15" s="22" t="s">
        <v>73</v>
      </c>
      <c r="D15" s="17">
        <f>E15*12*$D$2</f>
        <v>3692.899331341173</v>
      </c>
      <c r="E15" s="20">
        <v>1.066991231346986</v>
      </c>
      <c r="F15" s="99"/>
      <c r="H15" s="61"/>
      <c r="I15" s="61"/>
      <c r="J15" s="62"/>
    </row>
    <row r="16" spans="1:6" ht="15">
      <c r="A16" s="123" t="s">
        <v>58</v>
      </c>
      <c r="B16" s="123"/>
      <c r="C16" s="123"/>
      <c r="D16" s="25">
        <f>SUM(D17)</f>
        <v>498.9301107123105</v>
      </c>
      <c r="E16" s="23">
        <v>0.1441561237987167</v>
      </c>
      <c r="F16" s="99"/>
    </row>
    <row r="17" spans="1:9" ht="15">
      <c r="A17" s="15">
        <v>7</v>
      </c>
      <c r="B17" s="22" t="s">
        <v>24</v>
      </c>
      <c r="C17" s="22" t="s">
        <v>25</v>
      </c>
      <c r="D17" s="17">
        <f>E17*12*$D$2</f>
        <v>498.9301107123105</v>
      </c>
      <c r="E17" s="20">
        <v>0.1441561237987167</v>
      </c>
      <c r="F17" s="99"/>
      <c r="H17" s="61"/>
      <c r="I17" s="72"/>
    </row>
    <row r="18" spans="1:6" ht="15">
      <c r="A18" s="9"/>
      <c r="B18" s="27" t="s">
        <v>26</v>
      </c>
      <c r="C18" s="27"/>
      <c r="D18" s="47">
        <f>D7+D10+D13+D16</f>
        <v>6239.925837374155</v>
      </c>
      <c r="E18" s="12">
        <v>1.8029048602079591</v>
      </c>
      <c r="F18" s="99"/>
    </row>
    <row r="19" spans="1:6" ht="15">
      <c r="A19" s="28"/>
      <c r="B19" s="29"/>
      <c r="C19" s="30"/>
      <c r="D19" s="31"/>
      <c r="E19" s="32"/>
      <c r="F19" s="2"/>
    </row>
    <row r="20" spans="1:6" ht="15">
      <c r="A20" s="29"/>
      <c r="B20" s="29"/>
      <c r="C20" s="29"/>
      <c r="D20" s="29"/>
      <c r="E20" s="29"/>
      <c r="F20" s="28"/>
    </row>
    <row r="21" spans="1:6" ht="105">
      <c r="A21" s="11" t="s">
        <v>27</v>
      </c>
      <c r="B21" s="11" t="s">
        <v>28</v>
      </c>
      <c r="C21" s="11" t="s">
        <v>29</v>
      </c>
      <c r="D21" s="11" t="s">
        <v>30</v>
      </c>
      <c r="E21" s="11" t="s">
        <v>31</v>
      </c>
      <c r="F21" s="11" t="s">
        <v>32</v>
      </c>
    </row>
    <row r="22" spans="1:6" ht="15">
      <c r="A22" s="11">
        <v>1</v>
      </c>
      <c r="B22" s="8" t="s">
        <v>74</v>
      </c>
      <c r="C22" s="11" t="s">
        <v>111</v>
      </c>
      <c r="D22" s="81">
        <v>8291.91</v>
      </c>
      <c r="E22" s="36">
        <f>D22/12/$D$2</f>
        <v>2.395785659801678</v>
      </c>
      <c r="F22" s="37">
        <v>2</v>
      </c>
    </row>
    <row r="23" spans="1:6" ht="15">
      <c r="A23" s="11"/>
      <c r="B23" s="38" t="s">
        <v>35</v>
      </c>
      <c r="C23" s="10"/>
      <c r="D23" s="53">
        <f>SUM(D22:D22)</f>
        <v>8291.91</v>
      </c>
      <c r="E23" s="39">
        <f>SUM(E22:E22)</f>
        <v>2.395785659801678</v>
      </c>
      <c r="F23" s="40"/>
    </row>
    <row r="24" spans="1:6" ht="15">
      <c r="A24" s="28"/>
      <c r="B24" s="29"/>
      <c r="C24" s="41"/>
      <c r="D24" s="41"/>
      <c r="E24" s="41"/>
      <c r="F24" s="41"/>
    </row>
    <row r="25" spans="1:6" ht="15">
      <c r="A25" s="28"/>
      <c r="B25" s="29"/>
      <c r="C25" s="41"/>
      <c r="D25" s="41"/>
      <c r="E25" s="41"/>
      <c r="F25" s="41"/>
    </row>
    <row r="26" spans="1:6" ht="15">
      <c r="A26" s="28"/>
      <c r="B26" s="29"/>
      <c r="C26" s="41"/>
      <c r="D26" s="41"/>
      <c r="E26" s="41"/>
      <c r="F26" s="41"/>
    </row>
    <row r="27" spans="1:6" ht="29.25">
      <c r="A27" s="28"/>
      <c r="B27" s="29" t="s">
        <v>36</v>
      </c>
      <c r="C27" s="42">
        <f>D18+D23</f>
        <v>14531.835837374154</v>
      </c>
      <c r="D27" s="42"/>
      <c r="E27" s="42"/>
      <c r="F27" s="41"/>
    </row>
    <row r="28" spans="1:6" ht="15">
      <c r="A28" s="28"/>
      <c r="B28" s="29" t="s">
        <v>37</v>
      </c>
      <c r="C28" s="43">
        <f>E18+E23</f>
        <v>4.198690520009637</v>
      </c>
      <c r="D28" s="41"/>
      <c r="E28" s="41"/>
      <c r="F28" s="41"/>
    </row>
    <row r="29" spans="1:6" ht="43.5" customHeight="1">
      <c r="A29" s="28"/>
      <c r="B29" s="29"/>
      <c r="C29" s="43"/>
      <c r="D29" s="41"/>
      <c r="E29" s="41"/>
      <c r="F29" s="41"/>
    </row>
    <row r="30" spans="1:6" ht="15">
      <c r="A30" s="2"/>
      <c r="B30" s="2"/>
      <c r="C30" s="2"/>
      <c r="D30" s="2"/>
      <c r="E30" s="2"/>
      <c r="F30" s="2"/>
    </row>
    <row r="31" spans="1:6" ht="33" customHeight="1">
      <c r="A31" s="116" t="s">
        <v>38</v>
      </c>
      <c r="B31" s="116"/>
      <c r="C31" s="116"/>
      <c r="D31" s="116"/>
      <c r="E31" s="116"/>
      <c r="F31" s="116"/>
    </row>
    <row r="32" spans="1:6" ht="15">
      <c r="A32" s="1"/>
      <c r="B32" s="1"/>
      <c r="C32" s="1"/>
      <c r="D32" s="2"/>
      <c r="E32" s="2"/>
      <c r="F32" s="2"/>
    </row>
    <row r="33" spans="1:6" ht="71.25">
      <c r="A33" s="8"/>
      <c r="B33" s="9" t="s">
        <v>3</v>
      </c>
      <c r="C33" s="9" t="s">
        <v>4</v>
      </c>
      <c r="D33" s="9" t="s">
        <v>5</v>
      </c>
      <c r="E33" s="9" t="s">
        <v>6</v>
      </c>
      <c r="F33" s="2"/>
    </row>
    <row r="34" spans="1:5" ht="29.25" customHeight="1">
      <c r="A34" s="117" t="s">
        <v>39</v>
      </c>
      <c r="B34" s="117"/>
      <c r="C34" s="117"/>
      <c r="D34" s="12">
        <f>D35</f>
        <v>41.53248000000001</v>
      </c>
      <c r="E34" s="12">
        <f>E35</f>
        <v>0.012</v>
      </c>
    </row>
    <row r="35" spans="1:5" ht="30">
      <c r="A35" s="15">
        <v>1</v>
      </c>
      <c r="B35" s="44" t="s">
        <v>40</v>
      </c>
      <c r="C35" s="44" t="s">
        <v>41</v>
      </c>
      <c r="D35" s="17">
        <f>E35*12*$D$2</f>
        <v>41.53248000000001</v>
      </c>
      <c r="E35" s="45">
        <v>0.012</v>
      </c>
    </row>
    <row r="36" spans="1:5" ht="32.25" customHeight="1">
      <c r="A36" s="117" t="s">
        <v>42</v>
      </c>
      <c r="B36" s="117"/>
      <c r="C36" s="117"/>
      <c r="D36" s="12">
        <f>D37+D38</f>
        <v>332.25984</v>
      </c>
      <c r="E36" s="12">
        <f>E37+E38</f>
        <v>0.096</v>
      </c>
    </row>
    <row r="37" spans="1:5" ht="45">
      <c r="A37" s="15">
        <v>2</v>
      </c>
      <c r="B37" s="44" t="s">
        <v>43</v>
      </c>
      <c r="C37" s="44" t="s">
        <v>44</v>
      </c>
      <c r="D37" s="17">
        <f>E37*$D$2*12</f>
        <v>83.06496</v>
      </c>
      <c r="E37" s="45">
        <v>0.024</v>
      </c>
    </row>
    <row r="38" spans="1:5" ht="15">
      <c r="A38" s="15">
        <v>3</v>
      </c>
      <c r="B38" s="46" t="s">
        <v>45</v>
      </c>
      <c r="C38" s="8" t="s">
        <v>41</v>
      </c>
      <c r="D38" s="17">
        <f>E38*$D$2*12</f>
        <v>249.19488</v>
      </c>
      <c r="E38" s="18">
        <v>0.072</v>
      </c>
    </row>
    <row r="39" spans="1:6" ht="15">
      <c r="A39" s="9"/>
      <c r="B39" s="27" t="s">
        <v>26</v>
      </c>
      <c r="C39" s="27"/>
      <c r="D39" s="47">
        <f>D34+D36</f>
        <v>373.79232</v>
      </c>
      <c r="E39" s="12">
        <f>E34+E36</f>
        <v>0.108</v>
      </c>
      <c r="F39" s="6"/>
    </row>
    <row r="40" spans="1:6" ht="15">
      <c r="A40" s="2"/>
      <c r="B40" s="2"/>
      <c r="C40" s="2"/>
      <c r="D40" s="2"/>
      <c r="E40" s="2"/>
      <c r="F40" s="2"/>
    </row>
    <row r="41" spans="1:6" ht="15">
      <c r="A41" s="33"/>
      <c r="B41" s="33"/>
      <c r="C41" s="33"/>
      <c r="D41" s="33"/>
      <c r="E41" s="33"/>
      <c r="F41" s="34"/>
    </row>
    <row r="42" spans="1:6" ht="105">
      <c r="A42" s="11" t="s">
        <v>27</v>
      </c>
      <c r="B42" s="11" t="s">
        <v>28</v>
      </c>
      <c r="C42" s="11" t="s">
        <v>29</v>
      </c>
      <c r="D42" s="11" t="s">
        <v>30</v>
      </c>
      <c r="E42" s="11" t="s">
        <v>46</v>
      </c>
      <c r="F42" s="11" t="s">
        <v>32</v>
      </c>
    </row>
    <row r="43" spans="1:6" ht="15">
      <c r="A43" s="11">
        <v>1</v>
      </c>
      <c r="B43" s="8" t="s">
        <v>74</v>
      </c>
      <c r="C43" s="11" t="s">
        <v>75</v>
      </c>
      <c r="D43" s="48">
        <v>1309.25</v>
      </c>
      <c r="E43" s="49">
        <f>D43/12/$D$2</f>
        <v>0.3782822504218385</v>
      </c>
      <c r="F43" s="37">
        <v>2</v>
      </c>
    </row>
    <row r="44" spans="1:6" ht="15">
      <c r="A44" s="50"/>
      <c r="B44" s="50" t="s">
        <v>35</v>
      </c>
      <c r="C44" s="50"/>
      <c r="D44" s="51">
        <f>SUM(D43:D43)</f>
        <v>1309.25</v>
      </c>
      <c r="E44" s="52">
        <f>SUM(E43:E43)</f>
        <v>0.3782822504218385</v>
      </c>
      <c r="F44" s="50"/>
    </row>
    <row r="47" spans="2:3" ht="29.25">
      <c r="B47" s="29" t="s">
        <v>209</v>
      </c>
      <c r="C47" s="115">
        <f>C27</f>
        <v>14531.835837374154</v>
      </c>
    </row>
  </sheetData>
  <mergeCells count="8">
    <mergeCell ref="A4:E4"/>
    <mergeCell ref="A7:C7"/>
    <mergeCell ref="A10:C10"/>
    <mergeCell ref="A36:C36"/>
    <mergeCell ref="A13:C13"/>
    <mergeCell ref="A16:C16"/>
    <mergeCell ref="A31:F31"/>
    <mergeCell ref="A34:C34"/>
  </mergeCells>
  <printOptions horizontalCentered="1"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94"/>
  <sheetViews>
    <sheetView workbookViewId="0" topLeftCell="A91">
      <selection activeCell="B94" sqref="B94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110" t="s">
        <v>97</v>
      </c>
    </row>
    <row r="2" spans="1:6" ht="32.25" customHeight="1">
      <c r="A2" s="2"/>
      <c r="B2" s="1" t="s">
        <v>210</v>
      </c>
      <c r="C2" s="4"/>
      <c r="D2" s="5">
        <v>172.92</v>
      </c>
      <c r="E2" s="6" t="s">
        <v>1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16" t="s">
        <v>2</v>
      </c>
      <c r="B4" s="116"/>
      <c r="C4" s="116"/>
      <c r="D4" s="116"/>
      <c r="E4" s="116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3</v>
      </c>
      <c r="C6" s="9" t="s">
        <v>4</v>
      </c>
      <c r="D6" s="9" t="s">
        <v>5</v>
      </c>
      <c r="E6" s="9" t="s">
        <v>6</v>
      </c>
      <c r="F6" s="2"/>
    </row>
    <row r="7" spans="1:6" ht="30" customHeight="1">
      <c r="A7" s="123" t="s">
        <v>7</v>
      </c>
      <c r="B7" s="124"/>
      <c r="C7" s="124"/>
      <c r="D7" s="12">
        <f>SUM(D8:D8)</f>
        <v>286.9500112342781</v>
      </c>
      <c r="E7" s="12">
        <v>0.13828649627683232</v>
      </c>
      <c r="F7" s="99"/>
    </row>
    <row r="8" spans="1:9" ht="15">
      <c r="A8" s="15">
        <v>1</v>
      </c>
      <c r="B8" s="8" t="s">
        <v>8</v>
      </c>
      <c r="C8" s="16" t="s">
        <v>9</v>
      </c>
      <c r="D8" s="17">
        <f>E8*$D$2*12</f>
        <v>286.9500112342781</v>
      </c>
      <c r="E8" s="57">
        <v>0.13828649627683232</v>
      </c>
      <c r="F8" s="99"/>
      <c r="H8" s="58"/>
      <c r="I8" s="58"/>
    </row>
    <row r="9" spans="1:9" ht="15">
      <c r="A9" s="118" t="s">
        <v>10</v>
      </c>
      <c r="B9" s="119"/>
      <c r="C9" s="120"/>
      <c r="D9" s="12">
        <f>SUM(D10:D11)</f>
        <v>1302.649640435637</v>
      </c>
      <c r="E9" s="12">
        <v>0.6277708576391957</v>
      </c>
      <c r="F9" s="99"/>
      <c r="H9" s="59"/>
      <c r="I9" s="55"/>
    </row>
    <row r="10" spans="1:6" ht="15">
      <c r="A10" s="15">
        <v>2</v>
      </c>
      <c r="B10" s="8" t="s">
        <v>11</v>
      </c>
      <c r="C10" s="16" t="s">
        <v>12</v>
      </c>
      <c r="D10" s="17">
        <f>E10*$D$2*12</f>
        <v>1191.811198934709</v>
      </c>
      <c r="E10" s="60">
        <v>0.5743557709416247</v>
      </c>
      <c r="F10" s="99"/>
    </row>
    <row r="11" spans="1:6" ht="30">
      <c r="A11" s="15">
        <v>3</v>
      </c>
      <c r="B11" s="22" t="s">
        <v>13</v>
      </c>
      <c r="C11" s="22" t="s">
        <v>14</v>
      </c>
      <c r="D11" s="17">
        <f>E11*$D$2*12</f>
        <v>110.8384415009279</v>
      </c>
      <c r="E11" s="60">
        <v>0.05341508669757109</v>
      </c>
      <c r="F11" s="99"/>
    </row>
    <row r="12" spans="1:6" ht="15">
      <c r="A12" s="118" t="s">
        <v>15</v>
      </c>
      <c r="B12" s="121"/>
      <c r="C12" s="122"/>
      <c r="D12" s="23">
        <f>SUM(D13:D14)</f>
        <v>182.082731095457</v>
      </c>
      <c r="E12" s="23">
        <v>0.0877490222335266</v>
      </c>
      <c r="F12" s="99"/>
    </row>
    <row r="13" spans="1:6" ht="15" customHeight="1">
      <c r="A13" s="15">
        <v>4</v>
      </c>
      <c r="B13" s="22" t="s">
        <v>16</v>
      </c>
      <c r="C13" s="22" t="s">
        <v>17</v>
      </c>
      <c r="D13" s="17">
        <f>E13*12*$D$2</f>
        <v>103.8185058927483</v>
      </c>
      <c r="E13" s="57">
        <v>0.050032050414810465</v>
      </c>
      <c r="F13" s="99"/>
    </row>
    <row r="14" spans="1:6" ht="60">
      <c r="A14" s="15">
        <v>5</v>
      </c>
      <c r="B14" s="22" t="s">
        <v>18</v>
      </c>
      <c r="C14" s="22" t="s">
        <v>17</v>
      </c>
      <c r="D14" s="17">
        <f>E14*12*$D$2</f>
        <v>78.2642252027087</v>
      </c>
      <c r="E14" s="17">
        <v>0.037716971818716125</v>
      </c>
      <c r="F14" s="99"/>
    </row>
    <row r="15" spans="1:9" ht="15">
      <c r="A15" s="123" t="s">
        <v>19</v>
      </c>
      <c r="B15" s="124"/>
      <c r="C15" s="124"/>
      <c r="D15" s="24">
        <f>SUM(D16:D17)</f>
        <v>488.4672021587081</v>
      </c>
      <c r="E15" s="24">
        <v>0.23540134270120486</v>
      </c>
      <c r="F15" s="99"/>
      <c r="H15" s="61"/>
      <c r="I15" s="55"/>
    </row>
    <row r="16" spans="1:10" ht="60">
      <c r="A16" s="15">
        <v>6</v>
      </c>
      <c r="B16" s="22" t="s">
        <v>67</v>
      </c>
      <c r="C16" s="22" t="s">
        <v>17</v>
      </c>
      <c r="D16" s="17">
        <f>E16*12*$D$2</f>
        <v>36.324696897260324</v>
      </c>
      <c r="E16" s="60">
        <v>0.01750554056657237</v>
      </c>
      <c r="F16" s="99"/>
      <c r="H16" s="61"/>
      <c r="I16" s="61"/>
      <c r="J16" s="62"/>
    </row>
    <row r="17" spans="1:10" ht="60">
      <c r="A17" s="15">
        <v>7</v>
      </c>
      <c r="B17" s="22" t="s">
        <v>21</v>
      </c>
      <c r="C17" s="22" t="s">
        <v>73</v>
      </c>
      <c r="D17" s="17">
        <f>E17*12*$D$2</f>
        <v>452.1425052614478</v>
      </c>
      <c r="E17" s="60">
        <v>0.2178958021346325</v>
      </c>
      <c r="F17" s="99"/>
      <c r="H17" s="61"/>
      <c r="I17" s="61"/>
      <c r="J17" s="62"/>
    </row>
    <row r="18" spans="1:6" ht="15">
      <c r="A18" s="123" t="s">
        <v>23</v>
      </c>
      <c r="B18" s="123"/>
      <c r="C18" s="123"/>
      <c r="D18" s="25">
        <f>SUM(D19)</f>
        <v>208.24869795475973</v>
      </c>
      <c r="E18" s="23">
        <v>0.10035888366236784</v>
      </c>
      <c r="F18" s="99"/>
    </row>
    <row r="19" spans="1:6" ht="15">
      <c r="A19" s="15">
        <v>8</v>
      </c>
      <c r="B19" s="22" t="s">
        <v>24</v>
      </c>
      <c r="C19" s="22" t="s">
        <v>25</v>
      </c>
      <c r="D19" s="17">
        <f>E19*12*$D$2</f>
        <v>208.24869795475973</v>
      </c>
      <c r="E19" s="60">
        <v>0.10035888366236784</v>
      </c>
      <c r="F19" s="99"/>
    </row>
    <row r="20" spans="1:6" ht="15">
      <c r="A20" s="9"/>
      <c r="B20" s="27" t="s">
        <v>26</v>
      </c>
      <c r="C20" s="27"/>
      <c r="D20" s="47">
        <f>D7+D9+D12+D15+D18</f>
        <v>2468.39828287884</v>
      </c>
      <c r="E20" s="12">
        <v>1.1895666025131273</v>
      </c>
      <c r="F20" s="99"/>
    </row>
    <row r="21" spans="1:6" ht="15">
      <c r="A21" s="28"/>
      <c r="B21" s="29"/>
      <c r="C21" s="30"/>
      <c r="D21" s="31"/>
      <c r="E21" s="32"/>
      <c r="F21" s="2"/>
    </row>
    <row r="22" spans="1:6" ht="15">
      <c r="A22" s="29"/>
      <c r="B22" s="29"/>
      <c r="C22" s="29"/>
      <c r="D22" s="29"/>
      <c r="E22" s="29"/>
      <c r="F22" s="28"/>
    </row>
    <row r="23" spans="1:6" ht="105">
      <c r="A23" s="11" t="s">
        <v>27</v>
      </c>
      <c r="B23" s="11" t="s">
        <v>28</v>
      </c>
      <c r="C23" s="11" t="s">
        <v>29</v>
      </c>
      <c r="D23" s="11" t="s">
        <v>30</v>
      </c>
      <c r="E23" s="11" t="s">
        <v>31</v>
      </c>
      <c r="F23" s="11" t="s">
        <v>32</v>
      </c>
    </row>
    <row r="24" spans="1:6" ht="15">
      <c r="A24" s="11">
        <v>1</v>
      </c>
      <c r="B24" s="8" t="s">
        <v>74</v>
      </c>
      <c r="C24" s="11" t="s">
        <v>34</v>
      </c>
      <c r="D24" s="81">
        <v>4971.89</v>
      </c>
      <c r="E24" s="36">
        <f>D24/12/$D$2</f>
        <v>2.3960453774385075</v>
      </c>
      <c r="F24" s="37">
        <v>2</v>
      </c>
    </row>
    <row r="25" spans="1:6" ht="15">
      <c r="A25" s="11"/>
      <c r="B25" s="38" t="s">
        <v>35</v>
      </c>
      <c r="C25" s="10"/>
      <c r="D25" s="53">
        <f>SUM(D24:D24)</f>
        <v>4971.89</v>
      </c>
      <c r="E25" s="39">
        <f>SUM(E24:E24)</f>
        <v>2.3960453774385075</v>
      </c>
      <c r="F25" s="40"/>
    </row>
    <row r="26" spans="1:6" ht="15">
      <c r="A26" s="28"/>
      <c r="B26" s="29"/>
      <c r="C26" s="41"/>
      <c r="D26" s="41"/>
      <c r="E26" s="41"/>
      <c r="F26" s="41"/>
    </row>
    <row r="27" spans="1:6" ht="15">
      <c r="A27" s="28"/>
      <c r="B27" s="29"/>
      <c r="C27" s="41"/>
      <c r="D27" s="41"/>
      <c r="E27" s="41"/>
      <c r="F27" s="41"/>
    </row>
    <row r="28" spans="1:6" ht="29.25">
      <c r="A28" s="28"/>
      <c r="B28" s="29" t="s">
        <v>36</v>
      </c>
      <c r="C28" s="42">
        <f>D20+D25</f>
        <v>7440.288282878841</v>
      </c>
      <c r="D28" s="42"/>
      <c r="E28" s="42"/>
      <c r="F28" s="41"/>
    </row>
    <row r="29" spans="1:6" ht="15">
      <c r="A29" s="28"/>
      <c r="B29" s="29" t="s">
        <v>37</v>
      </c>
      <c r="C29" s="43">
        <f>E20+E25</f>
        <v>3.5856119799516346</v>
      </c>
      <c r="D29" s="41"/>
      <c r="E29" s="41"/>
      <c r="F29" s="41"/>
    </row>
    <row r="30" spans="1:6" ht="15">
      <c r="A30" s="28"/>
      <c r="B30" s="29"/>
      <c r="C30" s="43"/>
      <c r="D30" s="41"/>
      <c r="E30" s="41"/>
      <c r="F30" s="41"/>
    </row>
    <row r="31" spans="1:6" ht="15">
      <c r="A31" s="28"/>
      <c r="B31" s="29"/>
      <c r="C31" s="43"/>
      <c r="D31" s="41"/>
      <c r="E31" s="41"/>
      <c r="F31" s="41"/>
    </row>
    <row r="32" spans="1:6" ht="33" customHeight="1">
      <c r="A32" s="116" t="s">
        <v>38</v>
      </c>
      <c r="B32" s="116"/>
      <c r="C32" s="116"/>
      <c r="D32" s="116"/>
      <c r="E32" s="116"/>
      <c r="F32" s="116"/>
    </row>
    <row r="33" spans="1:6" ht="15">
      <c r="A33" s="1"/>
      <c r="B33" s="1"/>
      <c r="C33" s="1"/>
      <c r="D33" s="2"/>
      <c r="E33" s="2"/>
      <c r="F33" s="2"/>
    </row>
    <row r="34" spans="1:6" ht="71.25">
      <c r="A34" s="8"/>
      <c r="B34" s="9" t="s">
        <v>3</v>
      </c>
      <c r="C34" s="9" t="s">
        <v>4</v>
      </c>
      <c r="D34" s="9" t="s">
        <v>5</v>
      </c>
      <c r="E34" s="9" t="s">
        <v>6</v>
      </c>
      <c r="F34" s="2"/>
    </row>
    <row r="35" spans="1:5" ht="30" customHeight="1">
      <c r="A35" s="117" t="s">
        <v>39</v>
      </c>
      <c r="B35" s="117"/>
      <c r="C35" s="117"/>
      <c r="D35" s="12">
        <f>D36</f>
        <v>24.90048</v>
      </c>
      <c r="E35" s="12">
        <f>E36</f>
        <v>0.012</v>
      </c>
    </row>
    <row r="36" spans="1:5" ht="30">
      <c r="A36" s="15">
        <v>1</v>
      </c>
      <c r="B36" s="44" t="s">
        <v>40</v>
      </c>
      <c r="C36" s="44" t="s">
        <v>41</v>
      </c>
      <c r="D36" s="17">
        <f>E36*12*$D$2</f>
        <v>24.90048</v>
      </c>
      <c r="E36" s="45">
        <v>0.012</v>
      </c>
    </row>
    <row r="37" spans="1:5" ht="30" customHeight="1">
      <c r="A37" s="117" t="s">
        <v>42</v>
      </c>
      <c r="B37" s="117"/>
      <c r="C37" s="117"/>
      <c r="D37" s="12">
        <f>D38+D39</f>
        <v>199.20383999999999</v>
      </c>
      <c r="E37" s="12">
        <f>E38+E39</f>
        <v>0.096</v>
      </c>
    </row>
    <row r="38" spans="1:5" ht="45">
      <c r="A38" s="15">
        <v>2</v>
      </c>
      <c r="B38" s="44" t="s">
        <v>43</v>
      </c>
      <c r="C38" s="44" t="s">
        <v>44</v>
      </c>
      <c r="D38" s="17">
        <f>E38*$D$2*12</f>
        <v>49.80096</v>
      </c>
      <c r="E38" s="45">
        <v>0.024</v>
      </c>
    </row>
    <row r="39" spans="1:5" ht="15">
      <c r="A39" s="15">
        <v>3</v>
      </c>
      <c r="B39" s="46" t="s">
        <v>45</v>
      </c>
      <c r="C39" s="8" t="s">
        <v>41</v>
      </c>
      <c r="D39" s="17">
        <f>E39*$D$2*12</f>
        <v>149.40287999999998</v>
      </c>
      <c r="E39" s="18">
        <v>0.072</v>
      </c>
    </row>
    <row r="40" spans="1:6" ht="15">
      <c r="A40" s="9"/>
      <c r="B40" s="27" t="s">
        <v>26</v>
      </c>
      <c r="C40" s="27"/>
      <c r="D40" s="47">
        <f>D35+D37</f>
        <v>224.10431999999997</v>
      </c>
      <c r="E40" s="12">
        <f>E35+E37</f>
        <v>0.108</v>
      </c>
      <c r="F40" s="6"/>
    </row>
    <row r="41" spans="1:6" ht="15">
      <c r="A41" s="2"/>
      <c r="B41" s="2"/>
      <c r="C41" s="2"/>
      <c r="D41" s="2"/>
      <c r="E41" s="2"/>
      <c r="F41" s="2"/>
    </row>
    <row r="42" spans="1:6" ht="15">
      <c r="A42" s="33"/>
      <c r="B42" s="33"/>
      <c r="C42" s="33"/>
      <c r="D42" s="33"/>
      <c r="E42" s="33"/>
      <c r="F42" s="34"/>
    </row>
    <row r="43" spans="1:6" ht="105">
      <c r="A43" s="11" t="s">
        <v>27</v>
      </c>
      <c r="B43" s="11" t="s">
        <v>28</v>
      </c>
      <c r="C43" s="11" t="s">
        <v>29</v>
      </c>
      <c r="D43" s="11" t="s">
        <v>30</v>
      </c>
      <c r="E43" s="11" t="s">
        <v>46</v>
      </c>
      <c r="F43" s="11" t="s">
        <v>32</v>
      </c>
    </row>
    <row r="44" spans="1:6" ht="15">
      <c r="A44" s="11">
        <v>1</v>
      </c>
      <c r="B44" s="8" t="s">
        <v>74</v>
      </c>
      <c r="C44" s="11" t="s">
        <v>75</v>
      </c>
      <c r="D44" s="35">
        <v>1242.97</v>
      </c>
      <c r="E44" s="49">
        <f>D44/12/$D$2</f>
        <v>0.5990101395635747</v>
      </c>
      <c r="F44" s="37">
        <v>2</v>
      </c>
    </row>
    <row r="45" spans="1:6" ht="15">
      <c r="A45" s="50"/>
      <c r="B45" s="50" t="s">
        <v>35</v>
      </c>
      <c r="C45" s="50"/>
      <c r="D45" s="51">
        <f>SUM(D44:D44)</f>
        <v>1242.97</v>
      </c>
      <c r="E45" s="52">
        <f>SUM(E44:E44)</f>
        <v>0.5990101395635747</v>
      </c>
      <c r="F45" s="50"/>
    </row>
    <row r="48" spans="1:6" ht="21" customHeight="1">
      <c r="A48" s="2"/>
      <c r="B48" s="1" t="s">
        <v>0</v>
      </c>
      <c r="C48" s="4"/>
      <c r="D48" s="5">
        <v>208.8</v>
      </c>
      <c r="E48" s="6" t="s">
        <v>1</v>
      </c>
      <c r="F48" s="2"/>
    </row>
    <row r="49" spans="1:6" ht="15">
      <c r="A49" s="2"/>
      <c r="B49" s="7"/>
      <c r="C49" s="2"/>
      <c r="D49" s="2"/>
      <c r="E49" s="2"/>
      <c r="F49" s="2"/>
    </row>
    <row r="50" spans="1:6" ht="30.75" customHeight="1">
      <c r="A50" s="116" t="s">
        <v>2</v>
      </c>
      <c r="B50" s="116"/>
      <c r="C50" s="116"/>
      <c r="D50" s="116"/>
      <c r="E50" s="116"/>
      <c r="F50" s="2"/>
    </row>
    <row r="51" spans="1:6" ht="15">
      <c r="A51" s="1"/>
      <c r="B51" s="1"/>
      <c r="C51" s="1"/>
      <c r="D51" s="1"/>
      <c r="E51" s="1"/>
      <c r="F51" s="2"/>
    </row>
    <row r="52" spans="1:6" ht="71.25">
      <c r="A52" s="8"/>
      <c r="B52" s="9" t="s">
        <v>3</v>
      </c>
      <c r="C52" s="9" t="s">
        <v>4</v>
      </c>
      <c r="D52" s="9" t="s">
        <v>5</v>
      </c>
      <c r="E52" s="9" t="s">
        <v>6</v>
      </c>
      <c r="F52" s="2"/>
    </row>
    <row r="53" spans="1:7" ht="30" customHeight="1">
      <c r="A53" s="123" t="s">
        <v>7</v>
      </c>
      <c r="B53" s="124"/>
      <c r="C53" s="124"/>
      <c r="D53" s="12">
        <f>D54</f>
        <v>286.95001123427807</v>
      </c>
      <c r="E53" s="12">
        <v>0.114523471916618</v>
      </c>
      <c r="F53" s="99"/>
      <c r="G53" s="14"/>
    </row>
    <row r="54" spans="1:7" ht="15">
      <c r="A54" s="15">
        <v>1</v>
      </c>
      <c r="B54" s="8" t="s">
        <v>8</v>
      </c>
      <c r="C54" s="16" t="s">
        <v>9</v>
      </c>
      <c r="D54" s="17">
        <f>E54*$D$48*12</f>
        <v>286.95001123427807</v>
      </c>
      <c r="E54" s="18">
        <v>0.114523471916618</v>
      </c>
      <c r="F54" s="99"/>
      <c r="G54" s="14"/>
    </row>
    <row r="55" spans="1:7" ht="15">
      <c r="A55" s="118" t="s">
        <v>10</v>
      </c>
      <c r="B55" s="119"/>
      <c r="C55" s="120"/>
      <c r="D55" s="12">
        <f>SUM(D56:D57)</f>
        <v>1791.143255598999</v>
      </c>
      <c r="E55" s="12">
        <v>0.7148560247441726</v>
      </c>
      <c r="F55" s="99"/>
      <c r="G55" s="14"/>
    </row>
    <row r="56" spans="1:7" ht="15">
      <c r="A56" s="15">
        <v>2</v>
      </c>
      <c r="B56" s="8" t="s">
        <v>11</v>
      </c>
      <c r="C56" s="16" t="s">
        <v>12</v>
      </c>
      <c r="D56" s="17">
        <f>E56*$D$48*12</f>
        <v>1638.7403985352232</v>
      </c>
      <c r="E56" s="20">
        <v>0.654031129683598</v>
      </c>
      <c r="F56" s="99"/>
      <c r="G56" s="14"/>
    </row>
    <row r="57" spans="1:7" ht="30">
      <c r="A57" s="15">
        <v>3</v>
      </c>
      <c r="B57" s="22" t="s">
        <v>13</v>
      </c>
      <c r="C57" s="22" t="s">
        <v>14</v>
      </c>
      <c r="D57" s="17">
        <f>E57*$D$48*12</f>
        <v>152.40285706377585</v>
      </c>
      <c r="E57" s="17">
        <v>0.06082489506057465</v>
      </c>
      <c r="F57" s="99"/>
      <c r="G57" s="14"/>
    </row>
    <row r="58" spans="1:7" ht="15">
      <c r="A58" s="118" t="s">
        <v>15</v>
      </c>
      <c r="B58" s="121"/>
      <c r="C58" s="122"/>
      <c r="D58" s="23">
        <f>SUM(D59:D60)</f>
        <v>233.74112050796145</v>
      </c>
      <c r="E58" s="23">
        <v>0.09328748423849036</v>
      </c>
      <c r="F58" s="99"/>
      <c r="G58" s="14"/>
    </row>
    <row r="59" spans="1:7" ht="15" customHeight="1">
      <c r="A59" s="15">
        <v>4</v>
      </c>
      <c r="B59" s="22" t="s">
        <v>16</v>
      </c>
      <c r="C59" s="22" t="s">
        <v>17</v>
      </c>
      <c r="D59" s="17">
        <f>E59*12*$D$48</f>
        <v>103.81850589274826</v>
      </c>
      <c r="E59" s="18">
        <v>0.04143458887801255</v>
      </c>
      <c r="F59" s="99"/>
      <c r="G59" s="14"/>
    </row>
    <row r="60" spans="1:7" ht="60">
      <c r="A60" s="15">
        <v>5</v>
      </c>
      <c r="B60" s="22" t="s">
        <v>18</v>
      </c>
      <c r="C60" s="22" t="s">
        <v>17</v>
      </c>
      <c r="D60" s="17">
        <f>E60*12*$D$48</f>
        <v>129.9226146152132</v>
      </c>
      <c r="E60" s="17">
        <v>0.05185289536047781</v>
      </c>
      <c r="F60" s="99"/>
      <c r="G60" s="14"/>
    </row>
    <row r="61" spans="1:7" ht="15">
      <c r="A61" s="123" t="s">
        <v>19</v>
      </c>
      <c r="B61" s="124"/>
      <c r="C61" s="124"/>
      <c r="D61" s="24">
        <f>SUM(D62:D63)</f>
        <v>4828.338620177349</v>
      </c>
      <c r="E61" s="24">
        <v>1.9270189256774222</v>
      </c>
      <c r="F61" s="99"/>
      <c r="G61" s="14"/>
    </row>
    <row r="62" spans="1:7" ht="60">
      <c r="A62" s="15">
        <v>6</v>
      </c>
      <c r="B62" s="22" t="s">
        <v>20</v>
      </c>
      <c r="C62" s="22" t="s">
        <v>17</v>
      </c>
      <c r="D62" s="17">
        <f>E62*12*$D$48</f>
        <v>310.4852237077278</v>
      </c>
      <c r="E62" s="17">
        <v>0.12391651648616211</v>
      </c>
      <c r="F62" s="99"/>
      <c r="G62" s="14"/>
    </row>
    <row r="63" spans="1:7" ht="75">
      <c r="A63" s="15">
        <v>7</v>
      </c>
      <c r="B63" s="22" t="s">
        <v>21</v>
      </c>
      <c r="C63" s="22" t="s">
        <v>22</v>
      </c>
      <c r="D63" s="17">
        <f>E63*12*$D$48</f>
        <v>4517.853396469622</v>
      </c>
      <c r="E63" s="20">
        <v>1.80310240919126</v>
      </c>
      <c r="F63" s="99"/>
      <c r="G63" s="14"/>
    </row>
    <row r="64" spans="1:7" ht="15">
      <c r="A64" s="123" t="s">
        <v>23</v>
      </c>
      <c r="B64" s="123"/>
      <c r="C64" s="123"/>
      <c r="D64" s="25">
        <f>SUM(D65)</f>
        <v>525.3644070581047</v>
      </c>
      <c r="E64" s="25">
        <v>0.20967608838525886</v>
      </c>
      <c r="F64" s="99"/>
      <c r="G64" s="14"/>
    </row>
    <row r="65" spans="1:7" ht="15">
      <c r="A65" s="15">
        <v>8</v>
      </c>
      <c r="B65" s="22" t="s">
        <v>24</v>
      </c>
      <c r="C65" s="22" t="s">
        <v>25</v>
      </c>
      <c r="D65" s="17">
        <f>E65*12*$D$48</f>
        <v>525.3644070581047</v>
      </c>
      <c r="E65" s="26">
        <v>0.20967608838525886</v>
      </c>
      <c r="F65" s="99"/>
      <c r="G65" s="14"/>
    </row>
    <row r="66" spans="1:7" ht="15">
      <c r="A66" s="9"/>
      <c r="B66" s="27" t="s">
        <v>26</v>
      </c>
      <c r="C66" s="27"/>
      <c r="D66" s="47">
        <f>D53+D55+D58+D61+D64</f>
        <v>7665.537414576693</v>
      </c>
      <c r="E66" s="12">
        <v>3.059361994961962</v>
      </c>
      <c r="F66" s="99"/>
      <c r="G66" s="14"/>
    </row>
    <row r="67" spans="1:6" ht="15">
      <c r="A67" s="28"/>
      <c r="B67" s="29"/>
      <c r="C67" s="30"/>
      <c r="D67" s="31"/>
      <c r="E67" s="32"/>
      <c r="F67" s="2"/>
    </row>
    <row r="68" spans="1:6" ht="15">
      <c r="A68" s="33"/>
      <c r="B68" s="33"/>
      <c r="C68" s="33"/>
      <c r="D68" s="33"/>
      <c r="E68" s="33"/>
      <c r="F68" s="34"/>
    </row>
    <row r="69" spans="1:6" ht="105">
      <c r="A69" s="11" t="s">
        <v>27</v>
      </c>
      <c r="B69" s="11" t="s">
        <v>28</v>
      </c>
      <c r="C69" s="11" t="s">
        <v>29</v>
      </c>
      <c r="D69" s="11" t="s">
        <v>30</v>
      </c>
      <c r="E69" s="11" t="s">
        <v>31</v>
      </c>
      <c r="F69" s="11" t="s">
        <v>32</v>
      </c>
    </row>
    <row r="70" spans="1:6" ht="15">
      <c r="A70" s="11">
        <v>1</v>
      </c>
      <c r="B70" s="8" t="s">
        <v>33</v>
      </c>
      <c r="C70" s="11" t="s">
        <v>34</v>
      </c>
      <c r="D70" s="48">
        <v>6002.7</v>
      </c>
      <c r="E70" s="36">
        <f>D70/12/$D$48</f>
        <v>2.3957136015325666</v>
      </c>
      <c r="F70" s="37">
        <v>1</v>
      </c>
    </row>
    <row r="71" spans="1:6" ht="15">
      <c r="A71" s="11"/>
      <c r="B71" s="38" t="s">
        <v>35</v>
      </c>
      <c r="C71" s="10"/>
      <c r="D71" s="53">
        <f>SUM(D70:D70)</f>
        <v>6002.7</v>
      </c>
      <c r="E71" s="39">
        <f>SUM(E70:E70)</f>
        <v>2.3957136015325666</v>
      </c>
      <c r="F71" s="40"/>
    </row>
    <row r="72" spans="1:6" ht="15">
      <c r="A72" s="41"/>
      <c r="B72" s="63"/>
      <c r="C72" s="64"/>
      <c r="D72" s="65"/>
      <c r="E72" s="66"/>
      <c r="F72" s="67"/>
    </row>
    <row r="73" spans="1:6" ht="15">
      <c r="A73" s="28"/>
      <c r="B73" s="29"/>
      <c r="C73" s="41"/>
      <c r="D73" s="41"/>
      <c r="E73" s="41"/>
      <c r="F73" s="41"/>
    </row>
    <row r="74" spans="1:6" ht="29.25">
      <c r="A74" s="28"/>
      <c r="B74" s="29" t="s">
        <v>36</v>
      </c>
      <c r="C74" s="42">
        <f>D66+D71</f>
        <v>13668.237414576692</v>
      </c>
      <c r="D74" s="42"/>
      <c r="E74" s="42"/>
      <c r="F74" s="41"/>
    </row>
    <row r="75" spans="1:6" ht="15">
      <c r="A75" s="28"/>
      <c r="B75" s="29" t="s">
        <v>37</v>
      </c>
      <c r="C75" s="43">
        <f>E66+E71</f>
        <v>5.455075596494529</v>
      </c>
      <c r="D75" s="41"/>
      <c r="E75" s="41"/>
      <c r="F75" s="41"/>
    </row>
    <row r="76" spans="1:6" ht="15">
      <c r="A76" s="28"/>
      <c r="B76" s="29"/>
      <c r="C76" s="43"/>
      <c r="D76" s="41"/>
      <c r="E76" s="41"/>
      <c r="F76" s="41"/>
    </row>
    <row r="77" spans="1:6" ht="15">
      <c r="A77" s="2"/>
      <c r="B77" s="2"/>
      <c r="C77" s="2"/>
      <c r="D77" s="2"/>
      <c r="E77" s="2"/>
      <c r="F77" s="2"/>
    </row>
    <row r="78" spans="1:6" ht="33" customHeight="1">
      <c r="A78" s="116" t="s">
        <v>38</v>
      </c>
      <c r="B78" s="116"/>
      <c r="C78" s="116"/>
      <c r="D78" s="116"/>
      <c r="E78" s="116"/>
      <c r="F78" s="116"/>
    </row>
    <row r="79" spans="1:6" ht="15">
      <c r="A79" s="1"/>
      <c r="B79" s="1"/>
      <c r="C79" s="1"/>
      <c r="D79" s="2"/>
      <c r="E79" s="2"/>
      <c r="F79" s="2"/>
    </row>
    <row r="80" spans="1:6" ht="71.25">
      <c r="A80" s="8"/>
      <c r="B80" s="9" t="s">
        <v>3</v>
      </c>
      <c r="C80" s="9" t="s">
        <v>4</v>
      </c>
      <c r="D80" s="9" t="s">
        <v>5</v>
      </c>
      <c r="E80" s="9" t="s">
        <v>6</v>
      </c>
      <c r="F80" s="2"/>
    </row>
    <row r="81" spans="1:5" ht="30" customHeight="1">
      <c r="A81" s="117" t="s">
        <v>39</v>
      </c>
      <c r="B81" s="117"/>
      <c r="C81" s="117"/>
      <c r="D81" s="12">
        <f>D82</f>
        <v>30.067200000000007</v>
      </c>
      <c r="E81" s="12">
        <f>E82</f>
        <v>0.012</v>
      </c>
    </row>
    <row r="82" spans="1:5" ht="30">
      <c r="A82" s="15">
        <v>1</v>
      </c>
      <c r="B82" s="44" t="s">
        <v>40</v>
      </c>
      <c r="C82" s="44" t="s">
        <v>41</v>
      </c>
      <c r="D82" s="17">
        <f>E82*12*$D$48</f>
        <v>30.067200000000007</v>
      </c>
      <c r="E82" s="45">
        <v>0.012</v>
      </c>
    </row>
    <row r="83" spans="1:5" ht="30" customHeight="1">
      <c r="A83" s="117" t="s">
        <v>42</v>
      </c>
      <c r="B83" s="117"/>
      <c r="C83" s="117"/>
      <c r="D83" s="12">
        <f>D84+D85</f>
        <v>240.5376</v>
      </c>
      <c r="E83" s="12">
        <f>E84+E85</f>
        <v>0.096</v>
      </c>
    </row>
    <row r="84" spans="1:5" ht="45">
      <c r="A84" s="15">
        <v>2</v>
      </c>
      <c r="B84" s="44" t="s">
        <v>43</v>
      </c>
      <c r="C84" s="44" t="s">
        <v>44</v>
      </c>
      <c r="D84" s="17">
        <f>E84*$D$48*12</f>
        <v>60.13440000000001</v>
      </c>
      <c r="E84" s="45">
        <v>0.024</v>
      </c>
    </row>
    <row r="85" spans="1:5" ht="15">
      <c r="A85" s="15">
        <v>3</v>
      </c>
      <c r="B85" s="46" t="s">
        <v>45</v>
      </c>
      <c r="C85" s="8" t="s">
        <v>41</v>
      </c>
      <c r="D85" s="17">
        <f>E85*$D$48*12</f>
        <v>180.4032</v>
      </c>
      <c r="E85" s="18">
        <v>0.072</v>
      </c>
    </row>
    <row r="86" spans="1:6" ht="15">
      <c r="A86" s="9"/>
      <c r="B86" s="27" t="s">
        <v>26</v>
      </c>
      <c r="C86" s="27"/>
      <c r="D86" s="47">
        <f>D81+D83</f>
        <v>270.6048</v>
      </c>
      <c r="E86" s="12">
        <f>E81+E83</f>
        <v>0.108</v>
      </c>
      <c r="F86" s="6"/>
    </row>
    <row r="87" spans="1:6" ht="6.75" customHeight="1">
      <c r="A87" s="2"/>
      <c r="B87" s="2"/>
      <c r="C87" s="2"/>
      <c r="D87" s="2"/>
      <c r="E87" s="2"/>
      <c r="F87" s="2"/>
    </row>
    <row r="88" spans="1:6" ht="15">
      <c r="A88" s="33"/>
      <c r="B88" s="33"/>
      <c r="C88" s="33"/>
      <c r="D88" s="33"/>
      <c r="E88" s="33"/>
      <c r="F88" s="34"/>
    </row>
    <row r="89" spans="1:6" ht="105">
      <c r="A89" s="11" t="s">
        <v>27</v>
      </c>
      <c r="B89" s="11" t="s">
        <v>28</v>
      </c>
      <c r="C89" s="11" t="s">
        <v>29</v>
      </c>
      <c r="D89" s="11" t="s">
        <v>30</v>
      </c>
      <c r="E89" s="11" t="s">
        <v>46</v>
      </c>
      <c r="F89" s="11" t="s">
        <v>32</v>
      </c>
    </row>
    <row r="90" spans="1:6" ht="15">
      <c r="A90" s="11">
        <v>1</v>
      </c>
      <c r="B90" s="8" t="s">
        <v>33</v>
      </c>
      <c r="C90" s="11" t="s">
        <v>47</v>
      </c>
      <c r="D90" s="48">
        <v>1000.45</v>
      </c>
      <c r="E90" s="49">
        <f>D90/12/$D$48</f>
        <v>0.39928560025542786</v>
      </c>
      <c r="F90" s="37">
        <v>1</v>
      </c>
    </row>
    <row r="91" spans="1:6" ht="15">
      <c r="A91" s="50"/>
      <c r="B91" s="50" t="s">
        <v>35</v>
      </c>
      <c r="C91" s="50"/>
      <c r="D91" s="51">
        <f>SUM(D90:D90)</f>
        <v>1000.45</v>
      </c>
      <c r="E91" s="52">
        <f>SUM(E90:E90)</f>
        <v>0.39928560025542786</v>
      </c>
      <c r="F91" s="50"/>
    </row>
    <row r="94" spans="2:3" ht="29.25">
      <c r="B94" s="29" t="s">
        <v>211</v>
      </c>
      <c r="C94" s="54">
        <f>C28+C74</f>
        <v>21108.52569745553</v>
      </c>
    </row>
  </sheetData>
  <mergeCells count="18">
    <mergeCell ref="A35:C35"/>
    <mergeCell ref="A37:C37"/>
    <mergeCell ref="A15:C15"/>
    <mergeCell ref="A18:C18"/>
    <mergeCell ref="A32:F32"/>
    <mergeCell ref="A4:E4"/>
    <mergeCell ref="A7:C7"/>
    <mergeCell ref="A9:C9"/>
    <mergeCell ref="A12:C12"/>
    <mergeCell ref="A55:C55"/>
    <mergeCell ref="A61:C61"/>
    <mergeCell ref="A58:C58"/>
    <mergeCell ref="A50:E50"/>
    <mergeCell ref="A53:C53"/>
    <mergeCell ref="A83:C83"/>
    <mergeCell ref="A64:C64"/>
    <mergeCell ref="A78:F78"/>
    <mergeCell ref="A81:C81"/>
  </mergeCells>
  <printOptions horizontalCentered="1"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8"/>
  <sheetViews>
    <sheetView zoomScale="97" zoomScaleNormal="97" workbookViewId="0" topLeftCell="A37">
      <selection activeCell="B48" sqref="B4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6" width="9.125" style="3" customWidth="1"/>
    <col min="7" max="7" width="9.125" style="70" customWidth="1"/>
    <col min="8" max="16384" width="9.125" style="3" customWidth="1"/>
  </cols>
  <sheetData>
    <row r="1" spans="1:6" ht="15" customHeight="1">
      <c r="A1" s="116" t="s">
        <v>99</v>
      </c>
      <c r="B1" s="116"/>
      <c r="C1" s="116"/>
      <c r="D1" s="116"/>
      <c r="E1" s="116"/>
      <c r="F1" s="2"/>
    </row>
    <row r="2" spans="1:6" ht="38.25" customHeight="1">
      <c r="A2" s="2"/>
      <c r="B2" s="1" t="s">
        <v>162</v>
      </c>
      <c r="C2" s="4"/>
      <c r="D2" s="5">
        <v>335.12</v>
      </c>
      <c r="E2" s="6" t="s">
        <v>1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16" t="s">
        <v>2</v>
      </c>
      <c r="B4" s="116"/>
      <c r="C4" s="116"/>
      <c r="D4" s="116"/>
      <c r="E4" s="116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3</v>
      </c>
      <c r="C6" s="9" t="s">
        <v>4</v>
      </c>
      <c r="D6" s="9" t="s">
        <v>5</v>
      </c>
      <c r="E6" s="9" t="s">
        <v>6</v>
      </c>
      <c r="F6" s="2"/>
    </row>
    <row r="7" spans="1:6" ht="15">
      <c r="A7" s="118" t="s">
        <v>49</v>
      </c>
      <c r="B7" s="119"/>
      <c r="C7" s="120"/>
      <c r="D7" s="12">
        <f>SUM(D8:D9)</f>
        <v>2512.1383192994203</v>
      </c>
      <c r="E7" s="12">
        <v>0.6246862614634112</v>
      </c>
      <c r="F7" s="99"/>
    </row>
    <row r="8" spans="1:9" ht="15.75" customHeight="1">
      <c r="A8" s="15">
        <v>1</v>
      </c>
      <c r="B8" s="8" t="s">
        <v>11</v>
      </c>
      <c r="C8" s="16" t="s">
        <v>12</v>
      </c>
      <c r="D8" s="17">
        <f>E8*$D$2*12</f>
        <v>2298.388215278518</v>
      </c>
      <c r="E8" s="20">
        <v>0.5715336335438346</v>
      </c>
      <c r="F8" s="99"/>
      <c r="I8" s="88"/>
    </row>
    <row r="9" spans="1:9" ht="30">
      <c r="A9" s="15">
        <v>2</v>
      </c>
      <c r="B9" s="22" t="s">
        <v>13</v>
      </c>
      <c r="C9" s="22" t="s">
        <v>14</v>
      </c>
      <c r="D9" s="17">
        <f>E9*$D$2*12</f>
        <v>213.7501040209022</v>
      </c>
      <c r="E9" s="17">
        <v>0.05315262791957662</v>
      </c>
      <c r="F9" s="99"/>
      <c r="I9" s="88"/>
    </row>
    <row r="10" spans="1:9" ht="15">
      <c r="A10" s="118" t="s">
        <v>52</v>
      </c>
      <c r="B10" s="121"/>
      <c r="C10" s="122"/>
      <c r="D10" s="23">
        <f>SUM(D11:D12)</f>
        <v>242.24031885235019</v>
      </c>
      <c r="E10" s="23">
        <v>0.060237208276724304</v>
      </c>
      <c r="F10" s="99"/>
      <c r="I10" s="88"/>
    </row>
    <row r="11" spans="1:9" ht="15.75" customHeight="1">
      <c r="A11" s="15">
        <v>3</v>
      </c>
      <c r="B11" s="22" t="s">
        <v>16</v>
      </c>
      <c r="C11" s="22" t="s">
        <v>17</v>
      </c>
      <c r="D11" s="17">
        <f>E11*12*$D$2</f>
        <v>88.98323294644185</v>
      </c>
      <c r="E11" s="18">
        <v>0.022127206410251513</v>
      </c>
      <c r="F11" s="99"/>
      <c r="I11" s="88"/>
    </row>
    <row r="12" spans="1:9" ht="60">
      <c r="A12" s="15">
        <v>4</v>
      </c>
      <c r="B12" s="22" t="s">
        <v>18</v>
      </c>
      <c r="C12" s="22" t="s">
        <v>17</v>
      </c>
      <c r="D12" s="17">
        <f>E12*12*$D$2</f>
        <v>153.25708590590835</v>
      </c>
      <c r="E12" s="17">
        <v>0.038110001866472794</v>
      </c>
      <c r="F12" s="99"/>
      <c r="I12" s="88"/>
    </row>
    <row r="13" spans="1:9" ht="15">
      <c r="A13" s="123" t="s">
        <v>55</v>
      </c>
      <c r="B13" s="124"/>
      <c r="C13" s="124"/>
      <c r="D13" s="24">
        <f>SUM(D14:D15)</f>
        <v>1094.8778621927504</v>
      </c>
      <c r="E13" s="24">
        <v>0.2722601511380875</v>
      </c>
      <c r="F13" s="99"/>
      <c r="I13" s="88"/>
    </row>
    <row r="14" spans="1:9" ht="60">
      <c r="A14" s="15">
        <v>5</v>
      </c>
      <c r="B14" s="22" t="s">
        <v>67</v>
      </c>
      <c r="C14" s="22" t="s">
        <v>17</v>
      </c>
      <c r="D14" s="17">
        <f>E14*12*$D$2</f>
        <v>44.06041795751641</v>
      </c>
      <c r="E14" s="17">
        <v>0.010956378301682085</v>
      </c>
      <c r="F14" s="99"/>
      <c r="I14" s="88"/>
    </row>
    <row r="15" spans="1:9" ht="60">
      <c r="A15" s="15">
        <v>6</v>
      </c>
      <c r="B15" s="22" t="s">
        <v>21</v>
      </c>
      <c r="C15" s="22" t="s">
        <v>68</v>
      </c>
      <c r="D15" s="17">
        <f>E15*12*$D$2</f>
        <v>1050.817444235234</v>
      </c>
      <c r="E15" s="20">
        <v>0.2613037728364054</v>
      </c>
      <c r="F15" s="99"/>
      <c r="I15" s="88"/>
    </row>
    <row r="16" spans="1:9" ht="15">
      <c r="A16" s="123" t="s">
        <v>58</v>
      </c>
      <c r="B16" s="123"/>
      <c r="C16" s="123"/>
      <c r="D16" s="25">
        <f>SUM(D17)</f>
        <v>675.4063241219196</v>
      </c>
      <c r="E16" s="25">
        <v>0.16795136173159853</v>
      </c>
      <c r="F16" s="99"/>
      <c r="I16" s="88"/>
    </row>
    <row r="17" spans="1:9" ht="15">
      <c r="A17" s="15">
        <v>7</v>
      </c>
      <c r="B17" s="22" t="s">
        <v>24</v>
      </c>
      <c r="C17" s="22" t="s">
        <v>25</v>
      </c>
      <c r="D17" s="17">
        <f>E17*12*$D$2</f>
        <v>675.4063241219196</v>
      </c>
      <c r="E17" s="26">
        <v>0.16795136173159853</v>
      </c>
      <c r="F17" s="99"/>
      <c r="I17" s="88"/>
    </row>
    <row r="18" spans="1:6" ht="15">
      <c r="A18" s="9"/>
      <c r="B18" s="27" t="s">
        <v>26</v>
      </c>
      <c r="C18" s="27"/>
      <c r="D18" s="47">
        <f>D7+D10+D13+D16</f>
        <v>4524.662824466441</v>
      </c>
      <c r="E18" s="12">
        <v>1.1251349826098216</v>
      </c>
      <c r="F18" s="99"/>
    </row>
    <row r="19" spans="1:6" ht="15">
      <c r="A19" s="28"/>
      <c r="B19" s="29"/>
      <c r="C19" s="30"/>
      <c r="D19" s="31"/>
      <c r="E19" s="32"/>
      <c r="F19" s="2"/>
    </row>
    <row r="20" spans="1:6" ht="15">
      <c r="A20" s="28"/>
      <c r="B20" s="29"/>
      <c r="C20" s="30"/>
      <c r="D20" s="31"/>
      <c r="E20" s="32"/>
      <c r="F20" s="2"/>
    </row>
    <row r="21" spans="1:6" ht="105">
      <c r="A21" s="11" t="s">
        <v>27</v>
      </c>
      <c r="B21" s="11" t="s">
        <v>28</v>
      </c>
      <c r="C21" s="11" t="s">
        <v>29</v>
      </c>
      <c r="D21" s="11" t="s">
        <v>30</v>
      </c>
      <c r="E21" s="11" t="s">
        <v>31</v>
      </c>
      <c r="F21" s="11" t="s">
        <v>32</v>
      </c>
    </row>
    <row r="22" spans="1:6" ht="15">
      <c r="A22" s="11">
        <v>1</v>
      </c>
      <c r="B22" s="8" t="s">
        <v>139</v>
      </c>
      <c r="C22" s="11" t="s">
        <v>163</v>
      </c>
      <c r="D22" s="48">
        <v>9635.23</v>
      </c>
      <c r="E22" s="36">
        <f>D22/12/$D$2</f>
        <v>2.39596512691971</v>
      </c>
      <c r="F22" s="37">
        <v>1</v>
      </c>
    </row>
    <row r="23" spans="1:6" ht="15">
      <c r="A23" s="11"/>
      <c r="B23" s="38" t="s">
        <v>35</v>
      </c>
      <c r="C23" s="10"/>
      <c r="D23" s="53">
        <f>SUM(D22:D22)</f>
        <v>9635.23</v>
      </c>
      <c r="E23" s="39">
        <f>SUM(E22:E22)</f>
        <v>2.39596512691971</v>
      </c>
      <c r="F23" s="40"/>
    </row>
    <row r="24" spans="1:6" ht="15">
      <c r="A24" s="28"/>
      <c r="B24" s="29"/>
      <c r="C24" s="30"/>
      <c r="D24" s="31"/>
      <c r="E24" s="32"/>
      <c r="F24" s="2"/>
    </row>
    <row r="25" spans="1:6" ht="15">
      <c r="A25" s="28"/>
      <c r="B25" s="29"/>
      <c r="C25" s="30"/>
      <c r="D25" s="31"/>
      <c r="E25" s="32"/>
      <c r="F25" s="2"/>
    </row>
    <row r="26" spans="1:6" ht="15">
      <c r="A26" s="28"/>
      <c r="B26" s="29"/>
      <c r="C26" s="30"/>
      <c r="D26" s="31"/>
      <c r="E26" s="32"/>
      <c r="F26" s="2"/>
    </row>
    <row r="27" spans="1:6" ht="29.25">
      <c r="A27" s="28"/>
      <c r="B27" s="29" t="s">
        <v>36</v>
      </c>
      <c r="C27" s="42">
        <f>D18+D23</f>
        <v>14159.89282446644</v>
      </c>
      <c r="D27" s="42"/>
      <c r="E27" s="42"/>
      <c r="F27" s="41"/>
    </row>
    <row r="28" spans="1:6" ht="15">
      <c r="A28" s="28"/>
      <c r="B28" s="29" t="s">
        <v>37</v>
      </c>
      <c r="C28" s="43">
        <f>E18+E23</f>
        <v>3.521100109529532</v>
      </c>
      <c r="D28" s="41"/>
      <c r="E28" s="41"/>
      <c r="F28" s="41"/>
    </row>
    <row r="29" spans="1:6" ht="60" customHeight="1">
      <c r="A29" s="28"/>
      <c r="B29" s="29"/>
      <c r="C29" s="43"/>
      <c r="D29" s="41"/>
      <c r="E29" s="41"/>
      <c r="F29" s="41"/>
    </row>
    <row r="30" spans="1:6" ht="15">
      <c r="A30" s="2"/>
      <c r="B30" s="2"/>
      <c r="C30" s="2"/>
      <c r="D30" s="2"/>
      <c r="E30" s="2"/>
      <c r="F30" s="2"/>
    </row>
    <row r="31" spans="1:6" ht="33" customHeight="1">
      <c r="A31" s="116" t="s">
        <v>38</v>
      </c>
      <c r="B31" s="116"/>
      <c r="C31" s="116"/>
      <c r="D31" s="116"/>
      <c r="E31" s="116"/>
      <c r="F31" s="116"/>
    </row>
    <row r="32" spans="1:6" ht="15">
      <c r="A32" s="1"/>
      <c r="B32" s="1"/>
      <c r="C32" s="1"/>
      <c r="D32" s="2"/>
      <c r="E32" s="2"/>
      <c r="F32" s="2"/>
    </row>
    <row r="33" spans="1:6" ht="71.25">
      <c r="A33" s="8"/>
      <c r="B33" s="9" t="s">
        <v>3</v>
      </c>
      <c r="C33" s="9" t="s">
        <v>4</v>
      </c>
      <c r="D33" s="9" t="s">
        <v>5</v>
      </c>
      <c r="E33" s="9" t="s">
        <v>6</v>
      </c>
      <c r="F33" s="2"/>
    </row>
    <row r="34" spans="1:5" ht="30" customHeight="1">
      <c r="A34" s="117" t="s">
        <v>39</v>
      </c>
      <c r="B34" s="117"/>
      <c r="C34" s="117"/>
      <c r="D34" s="12">
        <f>D35</f>
        <v>48.25728000000001</v>
      </c>
      <c r="E34" s="12">
        <f>E35</f>
        <v>0.012</v>
      </c>
    </row>
    <row r="35" spans="1:5" ht="30">
      <c r="A35" s="15">
        <v>1</v>
      </c>
      <c r="B35" s="44" t="s">
        <v>40</v>
      </c>
      <c r="C35" s="44" t="s">
        <v>41</v>
      </c>
      <c r="D35" s="17">
        <f>E35*12*$D$2</f>
        <v>48.25728000000001</v>
      </c>
      <c r="E35" s="45">
        <v>0.012</v>
      </c>
    </row>
    <row r="36" spans="1:5" ht="30" customHeight="1">
      <c r="A36" s="117" t="s">
        <v>42</v>
      </c>
      <c r="B36" s="117"/>
      <c r="C36" s="117"/>
      <c r="D36" s="12">
        <f>D37+D38</f>
        <v>386.05824</v>
      </c>
      <c r="E36" s="12">
        <f>E37+E38</f>
        <v>0.096</v>
      </c>
    </row>
    <row r="37" spans="1:5" ht="45">
      <c r="A37" s="15">
        <v>2</v>
      </c>
      <c r="B37" s="44" t="s">
        <v>43</v>
      </c>
      <c r="C37" s="44" t="s">
        <v>44</v>
      </c>
      <c r="D37" s="17">
        <f>E37*$D$2*12</f>
        <v>96.51456</v>
      </c>
      <c r="E37" s="45">
        <v>0.024</v>
      </c>
    </row>
    <row r="38" spans="1:5" ht="15">
      <c r="A38" s="15">
        <v>3</v>
      </c>
      <c r="B38" s="46" t="s">
        <v>45</v>
      </c>
      <c r="C38" s="8" t="s">
        <v>41</v>
      </c>
      <c r="D38" s="17">
        <f>E38*$D$2*12</f>
        <v>289.54368</v>
      </c>
      <c r="E38" s="18">
        <v>0.072</v>
      </c>
    </row>
    <row r="39" spans="1:6" ht="15">
      <c r="A39" s="9"/>
      <c r="B39" s="27" t="s">
        <v>26</v>
      </c>
      <c r="C39" s="27"/>
      <c r="D39" s="47">
        <f>D34+D36</f>
        <v>434.31552</v>
      </c>
      <c r="E39" s="12">
        <f>E34+E36</f>
        <v>0.108</v>
      </c>
      <c r="F39" s="6"/>
    </row>
    <row r="40" spans="1:6" ht="15">
      <c r="A40" s="2"/>
      <c r="B40" s="2"/>
      <c r="C40" s="2"/>
      <c r="D40" s="2"/>
      <c r="E40" s="2"/>
      <c r="F40" s="2"/>
    </row>
    <row r="41" spans="1:6" ht="15">
      <c r="A41" s="33"/>
      <c r="B41" s="33"/>
      <c r="C41" s="33"/>
      <c r="D41" s="33"/>
      <c r="E41" s="33"/>
      <c r="F41" s="34"/>
    </row>
    <row r="42" spans="1:6" ht="105">
      <c r="A42" s="11" t="s">
        <v>27</v>
      </c>
      <c r="B42" s="11" t="s">
        <v>28</v>
      </c>
      <c r="C42" s="11" t="s">
        <v>29</v>
      </c>
      <c r="D42" s="11" t="s">
        <v>30</v>
      </c>
      <c r="E42" s="11" t="s">
        <v>46</v>
      </c>
      <c r="F42" s="11" t="s">
        <v>32</v>
      </c>
    </row>
    <row r="43" spans="1:6" ht="15">
      <c r="A43" s="11">
        <v>1</v>
      </c>
      <c r="B43" s="8" t="s">
        <v>139</v>
      </c>
      <c r="C43" s="11" t="s">
        <v>96</v>
      </c>
      <c r="D43" s="35">
        <v>2189.83</v>
      </c>
      <c r="E43" s="49">
        <f>D43/12/$D$2</f>
        <v>0.5445387721811092</v>
      </c>
      <c r="F43" s="37">
        <v>1</v>
      </c>
    </row>
    <row r="44" spans="1:6" ht="15">
      <c r="A44" s="50"/>
      <c r="B44" s="50" t="s">
        <v>35</v>
      </c>
      <c r="C44" s="50"/>
      <c r="D44" s="51">
        <f>SUM(D43:D43)</f>
        <v>2189.83</v>
      </c>
      <c r="E44" s="52">
        <f>SUM(E43:E43)</f>
        <v>0.5445387721811092</v>
      </c>
      <c r="F44" s="50"/>
    </row>
    <row r="48" spans="2:3" ht="29.25">
      <c r="B48" s="29" t="s">
        <v>212</v>
      </c>
      <c r="C48" s="42">
        <f>C27</f>
        <v>14159.89282446644</v>
      </c>
    </row>
  </sheetData>
  <mergeCells count="9">
    <mergeCell ref="A36:C36"/>
    <mergeCell ref="A16:C16"/>
    <mergeCell ref="A31:F31"/>
    <mergeCell ref="A34:C34"/>
    <mergeCell ref="A1:E1"/>
    <mergeCell ref="A4:E4"/>
    <mergeCell ref="A7:C7"/>
    <mergeCell ref="A13:C13"/>
    <mergeCell ref="A10:C1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8"/>
  <sheetViews>
    <sheetView zoomScale="97" zoomScaleNormal="97" workbookViewId="0" topLeftCell="A37">
      <selection activeCell="B48" sqref="B4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6" width="9.125" style="3" customWidth="1"/>
    <col min="7" max="7" width="9.125" style="70" customWidth="1"/>
    <col min="8" max="16384" width="9.125" style="3" customWidth="1"/>
  </cols>
  <sheetData>
    <row r="1" spans="1:6" ht="15" customHeight="1">
      <c r="A1" s="116" t="s">
        <v>100</v>
      </c>
      <c r="B1" s="116"/>
      <c r="C1" s="116"/>
      <c r="D1" s="116"/>
      <c r="E1" s="116"/>
      <c r="F1" s="2"/>
    </row>
    <row r="2" spans="1:6" ht="39" customHeight="1">
      <c r="A2" s="2"/>
      <c r="B2" s="1" t="s">
        <v>164</v>
      </c>
      <c r="C2" s="4"/>
      <c r="D2" s="5">
        <v>59.76</v>
      </c>
      <c r="E2" s="6" t="s">
        <v>1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16" t="s">
        <v>2</v>
      </c>
      <c r="B4" s="116"/>
      <c r="C4" s="116"/>
      <c r="D4" s="116"/>
      <c r="E4" s="116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3</v>
      </c>
      <c r="C6" s="9" t="s">
        <v>4</v>
      </c>
      <c r="D6" s="9" t="s">
        <v>5</v>
      </c>
      <c r="E6" s="9" t="s">
        <v>6</v>
      </c>
      <c r="F6" s="2"/>
    </row>
    <row r="7" spans="1:6" ht="15">
      <c r="A7" s="118" t="s">
        <v>49</v>
      </c>
      <c r="B7" s="119"/>
      <c r="C7" s="120"/>
      <c r="D7" s="12">
        <f>SUM(D8:D9)</f>
        <v>814.1560252722733</v>
      </c>
      <c r="E7" s="12">
        <v>1.135313511368074</v>
      </c>
      <c r="F7" s="99"/>
    </row>
    <row r="8" spans="1:9" ht="15.75" customHeight="1">
      <c r="A8" s="15">
        <v>1</v>
      </c>
      <c r="B8" s="8" t="s">
        <v>11</v>
      </c>
      <c r="C8" s="16" t="s">
        <v>12</v>
      </c>
      <c r="D8" s="17">
        <f>E8*$D$2*12</f>
        <v>744.8819993341933</v>
      </c>
      <c r="E8" s="20">
        <v>1.0387131851491986</v>
      </c>
      <c r="F8" s="99"/>
      <c r="I8" s="88"/>
    </row>
    <row r="9" spans="1:9" ht="30">
      <c r="A9" s="15">
        <v>2</v>
      </c>
      <c r="B9" s="22" t="s">
        <v>13</v>
      </c>
      <c r="C9" s="22" t="s">
        <v>14</v>
      </c>
      <c r="D9" s="17">
        <f>E9*$D$2*12</f>
        <v>69.27402593807992</v>
      </c>
      <c r="E9" s="17">
        <v>0.0966003262188754</v>
      </c>
      <c r="F9" s="99"/>
      <c r="I9" s="88"/>
    </row>
    <row r="10" spans="1:9" ht="15">
      <c r="A10" s="118" t="s">
        <v>52</v>
      </c>
      <c r="B10" s="121"/>
      <c r="C10" s="122"/>
      <c r="D10" s="23">
        <f>SUM(D11:D12)</f>
        <v>115.41017157091247</v>
      </c>
      <c r="E10" s="23">
        <v>0.16093564754979986</v>
      </c>
      <c r="F10" s="99"/>
      <c r="I10" s="88"/>
    </row>
    <row r="11" spans="1:9" ht="15.75" customHeight="1">
      <c r="A11" s="15">
        <v>3</v>
      </c>
      <c r="B11" s="22" t="s">
        <v>16</v>
      </c>
      <c r="C11" s="22" t="s">
        <v>17</v>
      </c>
      <c r="D11" s="17">
        <f>E11*12*$D$2</f>
        <v>51.909252946374146</v>
      </c>
      <c r="E11" s="18">
        <v>0.07238572755797378</v>
      </c>
      <c r="F11" s="99"/>
      <c r="I11" s="88"/>
    </row>
    <row r="12" spans="1:9" ht="60">
      <c r="A12" s="15">
        <v>4</v>
      </c>
      <c r="B12" s="22" t="s">
        <v>18</v>
      </c>
      <c r="C12" s="22" t="s">
        <v>17</v>
      </c>
      <c r="D12" s="17">
        <f>E12*12*$D$2</f>
        <v>63.500918624538315</v>
      </c>
      <c r="E12" s="17">
        <v>0.08854991999182608</v>
      </c>
      <c r="F12" s="99"/>
      <c r="I12" s="88"/>
    </row>
    <row r="13" spans="1:9" ht="15">
      <c r="A13" s="123" t="s">
        <v>55</v>
      </c>
      <c r="B13" s="124"/>
      <c r="C13" s="124"/>
      <c r="D13" s="24">
        <f>SUM(D14:D15)</f>
        <v>369.737196032173</v>
      </c>
      <c r="E13" s="24">
        <v>0.5155862282911827</v>
      </c>
      <c r="F13" s="99"/>
      <c r="I13" s="88"/>
    </row>
    <row r="14" spans="1:9" ht="60">
      <c r="A14" s="15">
        <v>5</v>
      </c>
      <c r="B14" s="22" t="s">
        <v>67</v>
      </c>
      <c r="C14" s="22" t="s">
        <v>17</v>
      </c>
      <c r="D14" s="17">
        <f>E14*12*$D$2</f>
        <v>17.66970540128424</v>
      </c>
      <c r="E14" s="17">
        <v>0.024639816768859103</v>
      </c>
      <c r="F14" s="99"/>
      <c r="I14" s="88"/>
    </row>
    <row r="15" spans="1:9" ht="60">
      <c r="A15" s="15">
        <v>6</v>
      </c>
      <c r="B15" s="22" t="s">
        <v>21</v>
      </c>
      <c r="C15" s="22" t="s">
        <v>68</v>
      </c>
      <c r="D15" s="17">
        <f>E15*12*$D$2</f>
        <v>352.06749063088876</v>
      </c>
      <c r="E15" s="20">
        <v>0.49094641152232366</v>
      </c>
      <c r="F15" s="99"/>
      <c r="I15" s="88"/>
    </row>
    <row r="16" spans="1:9" ht="15">
      <c r="A16" s="123" t="s">
        <v>58</v>
      </c>
      <c r="B16" s="123"/>
      <c r="C16" s="123"/>
      <c r="D16" s="25">
        <f>SUM(D17)</f>
        <v>283.3315295154959</v>
      </c>
      <c r="E16" s="25">
        <v>0.39509639881121145</v>
      </c>
      <c r="F16" s="99"/>
      <c r="I16" s="88"/>
    </row>
    <row r="17" spans="1:9" ht="15">
      <c r="A17" s="15">
        <v>7</v>
      </c>
      <c r="B17" s="22" t="s">
        <v>24</v>
      </c>
      <c r="C17" s="22" t="s">
        <v>25</v>
      </c>
      <c r="D17" s="17">
        <f>E17*12*$D$2</f>
        <v>283.3315295154959</v>
      </c>
      <c r="E17" s="26">
        <v>0.39509639881121145</v>
      </c>
      <c r="F17" s="99"/>
      <c r="I17" s="88"/>
    </row>
    <row r="18" spans="1:6" ht="15">
      <c r="A18" s="9"/>
      <c r="B18" s="27" t="s">
        <v>26</v>
      </c>
      <c r="C18" s="27"/>
      <c r="D18" s="47">
        <f>D7+D10+D13+D16</f>
        <v>1582.6349223908546</v>
      </c>
      <c r="E18" s="12">
        <v>2.206931786020268</v>
      </c>
      <c r="F18" s="99"/>
    </row>
    <row r="19" spans="1:6" ht="15">
      <c r="A19" s="28"/>
      <c r="B19" s="29"/>
      <c r="C19" s="30"/>
      <c r="D19" s="31"/>
      <c r="E19" s="32"/>
      <c r="F19" s="2"/>
    </row>
    <row r="20" spans="1:6" ht="15">
      <c r="A20" s="28"/>
      <c r="B20" s="29"/>
      <c r="C20" s="30"/>
      <c r="D20" s="31"/>
      <c r="E20" s="32"/>
      <c r="F20" s="2"/>
    </row>
    <row r="21" spans="1:6" ht="105">
      <c r="A21" s="11" t="s">
        <v>27</v>
      </c>
      <c r="B21" s="11" t="s">
        <v>28</v>
      </c>
      <c r="C21" s="11" t="s">
        <v>29</v>
      </c>
      <c r="D21" s="11" t="s">
        <v>30</v>
      </c>
      <c r="E21" s="11" t="s">
        <v>31</v>
      </c>
      <c r="F21" s="11" t="s">
        <v>32</v>
      </c>
    </row>
    <row r="22" spans="1:6" ht="15">
      <c r="A22" s="11">
        <v>1</v>
      </c>
      <c r="B22" s="8" t="s">
        <v>139</v>
      </c>
      <c r="C22" s="11" t="s">
        <v>165</v>
      </c>
      <c r="D22" s="48">
        <v>1718.2</v>
      </c>
      <c r="E22" s="36">
        <f>D22/12/$D$2</f>
        <v>2.3959727800089246</v>
      </c>
      <c r="F22" s="37">
        <v>1</v>
      </c>
    </row>
    <row r="23" spans="1:6" ht="15">
      <c r="A23" s="11"/>
      <c r="B23" s="38" t="s">
        <v>35</v>
      </c>
      <c r="C23" s="10"/>
      <c r="D23" s="53">
        <f>SUM(D22:D22)</f>
        <v>1718.2</v>
      </c>
      <c r="E23" s="39">
        <f>SUM(E22:E22)</f>
        <v>2.3959727800089246</v>
      </c>
      <c r="F23" s="40"/>
    </row>
    <row r="24" spans="1:6" ht="15">
      <c r="A24" s="28"/>
      <c r="B24" s="29"/>
      <c r="C24" s="30"/>
      <c r="D24" s="31"/>
      <c r="E24" s="32"/>
      <c r="F24" s="2"/>
    </row>
    <row r="25" spans="1:6" ht="15">
      <c r="A25" s="28"/>
      <c r="B25" s="29"/>
      <c r="C25" s="30"/>
      <c r="D25" s="31"/>
      <c r="E25" s="32"/>
      <c r="F25" s="2"/>
    </row>
    <row r="26" spans="1:6" ht="15">
      <c r="A26" s="28"/>
      <c r="B26" s="29"/>
      <c r="C26" s="30"/>
      <c r="D26" s="31"/>
      <c r="E26" s="32"/>
      <c r="F26" s="2"/>
    </row>
    <row r="27" spans="1:6" ht="29.25">
      <c r="A27" s="28"/>
      <c r="B27" s="29" t="s">
        <v>36</v>
      </c>
      <c r="C27" s="42">
        <f>D18+D23</f>
        <v>3300.8349223908544</v>
      </c>
      <c r="D27" s="42"/>
      <c r="E27" s="42"/>
      <c r="F27" s="41"/>
    </row>
    <row r="28" spans="1:6" ht="15">
      <c r="A28" s="28"/>
      <c r="B28" s="29" t="s">
        <v>37</v>
      </c>
      <c r="C28" s="43">
        <f>E18+E23</f>
        <v>4.602904566029192</v>
      </c>
      <c r="D28" s="41"/>
      <c r="E28" s="41"/>
      <c r="F28" s="41"/>
    </row>
    <row r="29" spans="1:6" ht="15">
      <c r="A29" s="28"/>
      <c r="B29" s="29"/>
      <c r="C29" s="43"/>
      <c r="D29" s="41"/>
      <c r="E29" s="41"/>
      <c r="F29" s="41"/>
    </row>
    <row r="30" spans="1:6" ht="20.25" customHeight="1">
      <c r="A30" s="2"/>
      <c r="B30" s="2"/>
      <c r="C30" s="2"/>
      <c r="D30" s="2"/>
      <c r="E30" s="2"/>
      <c r="F30" s="2"/>
    </row>
    <row r="31" spans="1:6" ht="33" customHeight="1">
      <c r="A31" s="116" t="s">
        <v>38</v>
      </c>
      <c r="B31" s="116"/>
      <c r="C31" s="116"/>
      <c r="D31" s="116"/>
      <c r="E31" s="116"/>
      <c r="F31" s="116"/>
    </row>
    <row r="32" spans="1:6" ht="15">
      <c r="A32" s="1"/>
      <c r="B32" s="1"/>
      <c r="C32" s="1"/>
      <c r="D32" s="2"/>
      <c r="E32" s="2"/>
      <c r="F32" s="2"/>
    </row>
    <row r="33" spans="1:6" ht="71.25">
      <c r="A33" s="8"/>
      <c r="B33" s="9" t="s">
        <v>3</v>
      </c>
      <c r="C33" s="9" t="s">
        <v>4</v>
      </c>
      <c r="D33" s="9" t="s">
        <v>5</v>
      </c>
      <c r="E33" s="9" t="s">
        <v>6</v>
      </c>
      <c r="F33" s="2"/>
    </row>
    <row r="34" spans="1:5" ht="31.5" customHeight="1">
      <c r="A34" s="117" t="s">
        <v>39</v>
      </c>
      <c r="B34" s="117"/>
      <c r="C34" s="117"/>
      <c r="D34" s="12">
        <f>D35</f>
        <v>8.605440000000002</v>
      </c>
      <c r="E34" s="12">
        <f>E35</f>
        <v>0.012</v>
      </c>
    </row>
    <row r="35" spans="1:5" ht="30">
      <c r="A35" s="15">
        <v>1</v>
      </c>
      <c r="B35" s="44" t="s">
        <v>40</v>
      </c>
      <c r="C35" s="44" t="s">
        <v>41</v>
      </c>
      <c r="D35" s="17">
        <f>E35*12*$D$2</f>
        <v>8.605440000000002</v>
      </c>
      <c r="E35" s="45">
        <v>0.012</v>
      </c>
    </row>
    <row r="36" spans="1:5" ht="32.25" customHeight="1">
      <c r="A36" s="117" t="s">
        <v>42</v>
      </c>
      <c r="B36" s="117"/>
      <c r="C36" s="117"/>
      <c r="D36" s="12">
        <f>D37+D38</f>
        <v>68.84352</v>
      </c>
      <c r="E36" s="12">
        <f>E37+E38</f>
        <v>0.096</v>
      </c>
    </row>
    <row r="37" spans="1:5" ht="45">
      <c r="A37" s="15">
        <v>2</v>
      </c>
      <c r="B37" s="44" t="s">
        <v>43</v>
      </c>
      <c r="C37" s="44" t="s">
        <v>44</v>
      </c>
      <c r="D37" s="17">
        <f>E37*$D$2*12</f>
        <v>17.21088</v>
      </c>
      <c r="E37" s="45">
        <v>0.024</v>
      </c>
    </row>
    <row r="38" spans="1:5" ht="15">
      <c r="A38" s="15">
        <v>3</v>
      </c>
      <c r="B38" s="46" t="s">
        <v>45</v>
      </c>
      <c r="C38" s="8" t="s">
        <v>41</v>
      </c>
      <c r="D38" s="17">
        <f>E38*$D$2*12</f>
        <v>51.632639999999995</v>
      </c>
      <c r="E38" s="18">
        <v>0.072</v>
      </c>
    </row>
    <row r="39" spans="1:6" ht="15">
      <c r="A39" s="9"/>
      <c r="B39" s="27" t="s">
        <v>26</v>
      </c>
      <c r="C39" s="27"/>
      <c r="D39" s="47">
        <f>D34+D36</f>
        <v>77.44896</v>
      </c>
      <c r="E39" s="12">
        <f>E34+E36</f>
        <v>0.108</v>
      </c>
      <c r="F39" s="6"/>
    </row>
    <row r="40" spans="1:6" ht="15">
      <c r="A40" s="2"/>
      <c r="B40" s="2"/>
      <c r="C40" s="2"/>
      <c r="D40" s="2"/>
      <c r="E40" s="2"/>
      <c r="F40" s="2"/>
    </row>
    <row r="41" spans="1:6" ht="15">
      <c r="A41" s="33"/>
      <c r="B41" s="33"/>
      <c r="C41" s="33"/>
      <c r="D41" s="33"/>
      <c r="E41" s="33"/>
      <c r="F41" s="34"/>
    </row>
    <row r="42" spans="1:6" ht="105">
      <c r="A42" s="11" t="s">
        <v>27</v>
      </c>
      <c r="B42" s="11" t="s">
        <v>28</v>
      </c>
      <c r="C42" s="11" t="s">
        <v>29</v>
      </c>
      <c r="D42" s="11" t="s">
        <v>30</v>
      </c>
      <c r="E42" s="11" t="s">
        <v>46</v>
      </c>
      <c r="F42" s="11" t="s">
        <v>32</v>
      </c>
    </row>
    <row r="43" spans="1:6" ht="15">
      <c r="A43" s="11">
        <v>1</v>
      </c>
      <c r="B43" s="8" t="s">
        <v>139</v>
      </c>
      <c r="C43" s="11" t="s">
        <v>66</v>
      </c>
      <c r="D43" s="69">
        <v>390.5</v>
      </c>
      <c r="E43" s="49">
        <f>D43/12/$D$2</f>
        <v>0.5445392681838465</v>
      </c>
      <c r="F43" s="37">
        <v>1</v>
      </c>
    </row>
    <row r="44" spans="1:6" ht="15">
      <c r="A44" s="50"/>
      <c r="B44" s="50" t="s">
        <v>35</v>
      </c>
      <c r="C44" s="50"/>
      <c r="D44" s="51">
        <f>SUM(D43:D43)</f>
        <v>390.5</v>
      </c>
      <c r="E44" s="52">
        <f>SUM(E43:E43)</f>
        <v>0.5445392681838465</v>
      </c>
      <c r="F44" s="50"/>
    </row>
    <row r="48" spans="2:3" ht="29.25">
      <c r="B48" s="29" t="s">
        <v>213</v>
      </c>
      <c r="C48" s="42">
        <f>C27</f>
        <v>3300.8349223908544</v>
      </c>
    </row>
  </sheetData>
  <mergeCells count="9">
    <mergeCell ref="A1:E1"/>
    <mergeCell ref="A4:E4"/>
    <mergeCell ref="A7:C7"/>
    <mergeCell ref="A13:C13"/>
    <mergeCell ref="A10:C10"/>
    <mergeCell ref="A36:C36"/>
    <mergeCell ref="A16:C16"/>
    <mergeCell ref="A31:F31"/>
    <mergeCell ref="A34:C3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7"/>
  <sheetViews>
    <sheetView zoomScale="97" zoomScaleNormal="97" workbookViewId="0" topLeftCell="A40">
      <selection activeCell="B47" sqref="B47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6" width="9.125" style="3" customWidth="1"/>
    <col min="7" max="7" width="9.125" style="70" customWidth="1"/>
    <col min="8" max="16384" width="9.125" style="3" customWidth="1"/>
  </cols>
  <sheetData>
    <row r="1" spans="1:6" ht="15" customHeight="1">
      <c r="A1" s="116" t="s">
        <v>161</v>
      </c>
      <c r="B1" s="116"/>
      <c r="C1" s="116"/>
      <c r="D1" s="116"/>
      <c r="E1" s="116"/>
      <c r="F1" s="2"/>
    </row>
    <row r="2" spans="1:6" ht="30.75" customHeight="1">
      <c r="A2" s="2"/>
      <c r="B2" s="1" t="s">
        <v>166</v>
      </c>
      <c r="C2" s="4"/>
      <c r="D2" s="5">
        <v>280.76</v>
      </c>
      <c r="E2" s="6" t="s">
        <v>1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16" t="s">
        <v>2</v>
      </c>
      <c r="B4" s="116"/>
      <c r="C4" s="116"/>
      <c r="D4" s="116"/>
      <c r="E4" s="116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3</v>
      </c>
      <c r="C6" s="9" t="s">
        <v>4</v>
      </c>
      <c r="D6" s="9" t="s">
        <v>5</v>
      </c>
      <c r="E6" s="9" t="s">
        <v>6</v>
      </c>
      <c r="F6" s="2"/>
    </row>
    <row r="7" spans="1:6" ht="15">
      <c r="A7" s="118" t="s">
        <v>49</v>
      </c>
      <c r="B7" s="119"/>
      <c r="C7" s="120"/>
      <c r="D7" s="12">
        <f>SUM(D8:D8)</f>
        <v>162.83120505445459</v>
      </c>
      <c r="E7" s="12">
        <v>0.04833048542481555</v>
      </c>
      <c r="F7" s="99"/>
    </row>
    <row r="8" spans="1:9" ht="15.75" customHeight="1">
      <c r="A8" s="15">
        <v>1</v>
      </c>
      <c r="B8" s="8" t="s">
        <v>11</v>
      </c>
      <c r="C8" s="16" t="s">
        <v>12</v>
      </c>
      <c r="D8" s="17">
        <f>E8*$D$2*12</f>
        <v>162.83120505445459</v>
      </c>
      <c r="E8" s="20">
        <v>0.04833048542481555</v>
      </c>
      <c r="F8" s="99"/>
      <c r="I8" s="88"/>
    </row>
    <row r="9" spans="1:9" ht="15">
      <c r="A9" s="118" t="s">
        <v>52</v>
      </c>
      <c r="B9" s="121"/>
      <c r="C9" s="122"/>
      <c r="D9" s="23">
        <f>SUM(D10:D11)</f>
        <v>129.67761105891464</v>
      </c>
      <c r="E9" s="23">
        <v>0.03849005409689018</v>
      </c>
      <c r="F9" s="99"/>
      <c r="I9" s="88"/>
    </row>
    <row r="10" spans="1:9" ht="15.75" customHeight="1">
      <c r="A10" s="15">
        <v>2</v>
      </c>
      <c r="B10" s="22" t="s">
        <v>16</v>
      </c>
      <c r="C10" s="22" t="s">
        <v>17</v>
      </c>
      <c r="D10" s="17">
        <f>E10*12*$D$2</f>
        <v>57.59807871487176</v>
      </c>
      <c r="E10" s="18">
        <v>0.0170958822229163</v>
      </c>
      <c r="F10" s="99"/>
      <c r="I10" s="88"/>
    </row>
    <row r="11" spans="1:9" ht="60">
      <c r="A11" s="15">
        <v>3</v>
      </c>
      <c r="B11" s="22" t="s">
        <v>18</v>
      </c>
      <c r="C11" s="22" t="s">
        <v>17</v>
      </c>
      <c r="D11" s="17">
        <f>E11*12*$D$2</f>
        <v>72.07953234404289</v>
      </c>
      <c r="E11" s="17">
        <v>0.021394171873973883</v>
      </c>
      <c r="F11" s="99"/>
      <c r="I11" s="88"/>
    </row>
    <row r="12" spans="1:9" ht="15">
      <c r="A12" s="123" t="s">
        <v>55</v>
      </c>
      <c r="B12" s="124"/>
      <c r="C12" s="124"/>
      <c r="D12" s="24">
        <f>SUM(D13:D14)</f>
        <v>1647.631248524383</v>
      </c>
      <c r="E12" s="24">
        <v>0.48903905130253095</v>
      </c>
      <c r="F12" s="99"/>
      <c r="I12" s="88"/>
    </row>
    <row r="13" spans="1:9" ht="60">
      <c r="A13" s="15">
        <v>4</v>
      </c>
      <c r="B13" s="22" t="s">
        <v>20</v>
      </c>
      <c r="C13" s="22" t="s">
        <v>17</v>
      </c>
      <c r="D13" s="17">
        <f>E13*12*$D$2</f>
        <v>172.25592105319853</v>
      </c>
      <c r="E13" s="17">
        <v>0.05112786753015581</v>
      </c>
      <c r="F13" s="99"/>
      <c r="I13" s="88"/>
    </row>
    <row r="14" spans="1:9" ht="75">
      <c r="A14" s="15">
        <v>5</v>
      </c>
      <c r="B14" s="22" t="s">
        <v>21</v>
      </c>
      <c r="C14" s="22" t="s">
        <v>22</v>
      </c>
      <c r="D14" s="17">
        <f>E14*12*$D$2</f>
        <v>1475.3753274711844</v>
      </c>
      <c r="E14" s="20">
        <v>0.43791118377237515</v>
      </c>
      <c r="F14" s="99"/>
      <c r="I14" s="88"/>
    </row>
    <row r="15" spans="1:9" ht="15">
      <c r="A15" s="123" t="s">
        <v>58</v>
      </c>
      <c r="B15" s="123"/>
      <c r="C15" s="123"/>
      <c r="D15" s="25">
        <f>SUM(D16)</f>
        <v>464.1676025881869</v>
      </c>
      <c r="E15" s="25">
        <v>0.1377711695006966</v>
      </c>
      <c r="F15" s="99"/>
      <c r="I15" s="88"/>
    </row>
    <row r="16" spans="1:9" ht="15">
      <c r="A16" s="15">
        <v>6</v>
      </c>
      <c r="B16" s="22" t="s">
        <v>24</v>
      </c>
      <c r="C16" s="22" t="s">
        <v>25</v>
      </c>
      <c r="D16" s="17">
        <f>E16*12*$D$2</f>
        <v>464.1676025881869</v>
      </c>
      <c r="E16" s="26">
        <v>0.1377711695006966</v>
      </c>
      <c r="F16" s="99"/>
      <c r="I16" s="88"/>
    </row>
    <row r="17" spans="1:6" ht="15">
      <c r="A17" s="9"/>
      <c r="B17" s="27" t="s">
        <v>26</v>
      </c>
      <c r="C17" s="27"/>
      <c r="D17" s="47">
        <f>D7+D9+D12+D15</f>
        <v>2404.307667225939</v>
      </c>
      <c r="E17" s="12">
        <v>0.7136307603249333</v>
      </c>
      <c r="F17" s="99"/>
    </row>
    <row r="18" spans="1:6" ht="15">
      <c r="A18" s="28"/>
      <c r="B18" s="29"/>
      <c r="C18" s="30"/>
      <c r="D18" s="31"/>
      <c r="E18" s="32"/>
      <c r="F18" s="2"/>
    </row>
    <row r="19" spans="1:6" ht="15">
      <c r="A19" s="28"/>
      <c r="B19" s="29"/>
      <c r="C19" s="30"/>
      <c r="D19" s="31"/>
      <c r="E19" s="32"/>
      <c r="F19" s="2"/>
    </row>
    <row r="20" spans="1:6" ht="105">
      <c r="A20" s="11" t="s">
        <v>27</v>
      </c>
      <c r="B20" s="11" t="s">
        <v>28</v>
      </c>
      <c r="C20" s="11" t="s">
        <v>29</v>
      </c>
      <c r="D20" s="11" t="s">
        <v>30</v>
      </c>
      <c r="E20" s="11" t="s">
        <v>31</v>
      </c>
      <c r="F20" s="11" t="s">
        <v>32</v>
      </c>
    </row>
    <row r="21" spans="1:6" ht="15">
      <c r="A21" s="11">
        <v>1</v>
      </c>
      <c r="B21" s="8" t="s">
        <v>139</v>
      </c>
      <c r="C21" s="11" t="s">
        <v>167</v>
      </c>
      <c r="D21" s="48">
        <v>8072.65</v>
      </c>
      <c r="E21" s="36">
        <f>D21/12/$D$2</f>
        <v>2.396070784062307</v>
      </c>
      <c r="F21" s="37">
        <v>1</v>
      </c>
    </row>
    <row r="22" spans="1:6" ht="15">
      <c r="A22" s="11"/>
      <c r="B22" s="38" t="s">
        <v>35</v>
      </c>
      <c r="C22" s="10"/>
      <c r="D22" s="53">
        <f>SUM(D21:D21)</f>
        <v>8072.65</v>
      </c>
      <c r="E22" s="39">
        <f>SUM(E21:E21)</f>
        <v>2.396070784062307</v>
      </c>
      <c r="F22" s="40"/>
    </row>
    <row r="23" spans="1:6" ht="15">
      <c r="A23" s="95"/>
      <c r="B23" s="96"/>
      <c r="C23" s="97"/>
      <c r="D23" s="98"/>
      <c r="E23" s="85"/>
      <c r="F23" s="74"/>
    </row>
    <row r="24" spans="1:6" ht="15">
      <c r="A24" s="28"/>
      <c r="B24" s="29"/>
      <c r="C24" s="30"/>
      <c r="D24" s="31"/>
      <c r="E24" s="32"/>
      <c r="F24" s="2"/>
    </row>
    <row r="25" spans="1:6" ht="15">
      <c r="A25" s="28"/>
      <c r="B25" s="29"/>
      <c r="C25" s="30"/>
      <c r="D25" s="31"/>
      <c r="E25" s="32"/>
      <c r="F25" s="2"/>
    </row>
    <row r="26" spans="1:6" ht="29.25">
      <c r="A26" s="28"/>
      <c r="B26" s="29" t="s">
        <v>36</v>
      </c>
      <c r="C26" s="42">
        <f>D17+D22</f>
        <v>10476.957667225939</v>
      </c>
      <c r="D26" s="42"/>
      <c r="E26" s="42"/>
      <c r="F26" s="41"/>
    </row>
    <row r="27" spans="1:6" ht="15">
      <c r="A27" s="28"/>
      <c r="B27" s="29" t="s">
        <v>37</v>
      </c>
      <c r="C27" s="43">
        <f>E17+E22</f>
        <v>3.1097015443872404</v>
      </c>
      <c r="D27" s="41"/>
      <c r="E27" s="41"/>
      <c r="F27" s="41"/>
    </row>
    <row r="28" spans="1:6" ht="78" customHeight="1">
      <c r="A28" s="28"/>
      <c r="B28" s="29"/>
      <c r="C28" s="43"/>
      <c r="D28" s="41"/>
      <c r="E28" s="41"/>
      <c r="F28" s="41"/>
    </row>
    <row r="29" spans="1:6" ht="17.25" customHeight="1">
      <c r="A29" s="2"/>
      <c r="B29" s="2"/>
      <c r="C29" s="2"/>
      <c r="D29" s="2"/>
      <c r="E29" s="2"/>
      <c r="F29" s="2"/>
    </row>
    <row r="30" spans="1:6" ht="33" customHeight="1">
      <c r="A30" s="116" t="s">
        <v>38</v>
      </c>
      <c r="B30" s="116"/>
      <c r="C30" s="116"/>
      <c r="D30" s="116"/>
      <c r="E30" s="116"/>
      <c r="F30" s="116"/>
    </row>
    <row r="31" spans="1:6" ht="15">
      <c r="A31" s="1"/>
      <c r="B31" s="1"/>
      <c r="C31" s="1"/>
      <c r="D31" s="2"/>
      <c r="E31" s="2"/>
      <c r="F31" s="2"/>
    </row>
    <row r="32" spans="1:6" ht="71.25">
      <c r="A32" s="8"/>
      <c r="B32" s="9" t="s">
        <v>3</v>
      </c>
      <c r="C32" s="9" t="s">
        <v>4</v>
      </c>
      <c r="D32" s="9" t="s">
        <v>5</v>
      </c>
      <c r="E32" s="9" t="s">
        <v>6</v>
      </c>
      <c r="F32" s="2"/>
    </row>
    <row r="33" spans="1:5" ht="31.5" customHeight="1">
      <c r="A33" s="117" t="s">
        <v>39</v>
      </c>
      <c r="B33" s="117"/>
      <c r="C33" s="117"/>
      <c r="D33" s="12">
        <f>D34</f>
        <v>40.42944000000001</v>
      </c>
      <c r="E33" s="12">
        <f>E34</f>
        <v>0.012</v>
      </c>
    </row>
    <row r="34" spans="1:5" ht="30">
      <c r="A34" s="15">
        <v>1</v>
      </c>
      <c r="B34" s="44" t="s">
        <v>40</v>
      </c>
      <c r="C34" s="44" t="s">
        <v>41</v>
      </c>
      <c r="D34" s="17">
        <f>E34*12*$D$2</f>
        <v>40.42944000000001</v>
      </c>
      <c r="E34" s="45">
        <v>0.012</v>
      </c>
    </row>
    <row r="35" spans="1:5" ht="32.25" customHeight="1">
      <c r="A35" s="117" t="s">
        <v>42</v>
      </c>
      <c r="B35" s="117"/>
      <c r="C35" s="117"/>
      <c r="D35" s="12">
        <f>D36+D37</f>
        <v>323.43551999999994</v>
      </c>
      <c r="E35" s="12">
        <f>E36+E37</f>
        <v>0.096</v>
      </c>
    </row>
    <row r="36" spans="1:5" ht="45">
      <c r="A36" s="15">
        <v>2</v>
      </c>
      <c r="B36" s="44" t="s">
        <v>43</v>
      </c>
      <c r="C36" s="44" t="s">
        <v>44</v>
      </c>
      <c r="D36" s="17">
        <f>E36*$D$2*12</f>
        <v>80.85888</v>
      </c>
      <c r="E36" s="45">
        <v>0.024</v>
      </c>
    </row>
    <row r="37" spans="1:5" ht="15">
      <c r="A37" s="15">
        <v>3</v>
      </c>
      <c r="B37" s="46" t="s">
        <v>45</v>
      </c>
      <c r="C37" s="8" t="s">
        <v>41</v>
      </c>
      <c r="D37" s="17">
        <f>E37*$D$2*12</f>
        <v>242.57663999999994</v>
      </c>
      <c r="E37" s="18">
        <v>0.072</v>
      </c>
    </row>
    <row r="38" spans="1:6" ht="15">
      <c r="A38" s="9"/>
      <c r="B38" s="27" t="s">
        <v>26</v>
      </c>
      <c r="C38" s="27"/>
      <c r="D38" s="47">
        <f>D33+D35</f>
        <v>363.86495999999994</v>
      </c>
      <c r="E38" s="12">
        <f>E33+E35</f>
        <v>0.108</v>
      </c>
      <c r="F38" s="6"/>
    </row>
    <row r="39" spans="1:6" ht="15">
      <c r="A39" s="2"/>
      <c r="B39" s="2"/>
      <c r="C39" s="2"/>
      <c r="D39" s="2"/>
      <c r="E39" s="2"/>
      <c r="F39" s="2"/>
    </row>
    <row r="40" spans="1:6" ht="15">
      <c r="A40" s="33"/>
      <c r="B40" s="33"/>
      <c r="C40" s="33"/>
      <c r="D40" s="33"/>
      <c r="E40" s="33"/>
      <c r="F40" s="34"/>
    </row>
    <row r="41" spans="1:6" ht="105">
      <c r="A41" s="11" t="s">
        <v>27</v>
      </c>
      <c r="B41" s="11" t="s">
        <v>28</v>
      </c>
      <c r="C41" s="11" t="s">
        <v>29</v>
      </c>
      <c r="D41" s="11" t="s">
        <v>30</v>
      </c>
      <c r="E41" s="11" t="s">
        <v>46</v>
      </c>
      <c r="F41" s="11" t="s">
        <v>32</v>
      </c>
    </row>
    <row r="42" spans="1:6" ht="15">
      <c r="A42" s="11">
        <v>1</v>
      </c>
      <c r="B42" s="8" t="s">
        <v>139</v>
      </c>
      <c r="C42" s="11" t="s">
        <v>65</v>
      </c>
      <c r="D42" s="48">
        <v>1824.33</v>
      </c>
      <c r="E42" s="49">
        <f>D42/12/$D$2</f>
        <v>0.5414856104858242</v>
      </c>
      <c r="F42" s="37">
        <v>1</v>
      </c>
    </row>
    <row r="43" spans="1:6" ht="15">
      <c r="A43" s="50"/>
      <c r="B43" s="50" t="s">
        <v>35</v>
      </c>
      <c r="C43" s="50"/>
      <c r="D43" s="51">
        <f>SUM(D42:D42)</f>
        <v>1824.33</v>
      </c>
      <c r="E43" s="52">
        <f>SUM(E42:E42)</f>
        <v>0.5414856104858242</v>
      </c>
      <c r="F43" s="50"/>
    </row>
    <row r="47" spans="2:3" ht="29.25">
      <c r="B47" s="29" t="s">
        <v>214</v>
      </c>
      <c r="C47" s="42">
        <f>C26</f>
        <v>10476.957667225939</v>
      </c>
    </row>
  </sheetData>
  <mergeCells count="9">
    <mergeCell ref="A35:C35"/>
    <mergeCell ref="A15:C15"/>
    <mergeCell ref="A30:F30"/>
    <mergeCell ref="A33:C33"/>
    <mergeCell ref="A1:E1"/>
    <mergeCell ref="A4:E4"/>
    <mergeCell ref="A7:C7"/>
    <mergeCell ref="A12:C12"/>
    <mergeCell ref="A9:C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1"/>
  <sheetViews>
    <sheetView zoomScale="97" zoomScaleNormal="97" workbookViewId="0" topLeftCell="A38">
      <selection activeCell="B51" sqref="B51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spans="1:6" ht="15" customHeight="1">
      <c r="A1" s="116" t="s">
        <v>102</v>
      </c>
      <c r="B1" s="116"/>
      <c r="C1" s="116"/>
      <c r="D1" s="116"/>
      <c r="E1" s="116"/>
      <c r="F1" s="2"/>
    </row>
    <row r="2" spans="1:6" ht="15">
      <c r="A2" s="2"/>
      <c r="B2" s="1" t="s">
        <v>168</v>
      </c>
      <c r="C2" s="4"/>
      <c r="D2" s="5">
        <v>417.79</v>
      </c>
      <c r="E2" s="6" t="s">
        <v>1</v>
      </c>
      <c r="F2" s="2"/>
    </row>
    <row r="3" spans="1:6" ht="11.25" customHeight="1">
      <c r="A3" s="2"/>
      <c r="B3" s="7"/>
      <c r="C3" s="2"/>
      <c r="D3" s="2"/>
      <c r="E3" s="2"/>
      <c r="F3" s="2"/>
    </row>
    <row r="4" spans="1:6" ht="30.75" customHeight="1">
      <c r="A4" s="116" t="s">
        <v>2</v>
      </c>
      <c r="B4" s="116"/>
      <c r="C4" s="116"/>
      <c r="D4" s="116"/>
      <c r="E4" s="116"/>
      <c r="F4" s="2"/>
    </row>
    <row r="5" spans="1:6" ht="6" customHeight="1">
      <c r="A5" s="1"/>
      <c r="B5" s="1"/>
      <c r="C5" s="1"/>
      <c r="D5" s="1"/>
      <c r="E5" s="1"/>
      <c r="F5" s="2"/>
    </row>
    <row r="6" spans="1:6" ht="71.25">
      <c r="A6" s="8"/>
      <c r="B6" s="9" t="s">
        <v>3</v>
      </c>
      <c r="C6" s="9" t="s">
        <v>4</v>
      </c>
      <c r="D6" s="9" t="s">
        <v>5</v>
      </c>
      <c r="E6" s="9" t="s">
        <v>6</v>
      </c>
      <c r="F6" s="2"/>
    </row>
    <row r="7" spans="1:6" ht="30.75" customHeight="1">
      <c r="A7" s="123" t="s">
        <v>7</v>
      </c>
      <c r="B7" s="124"/>
      <c r="C7" s="124"/>
      <c r="D7" s="12">
        <f>SUM(D8:D11)</f>
        <v>7372.780080612265</v>
      </c>
      <c r="E7" s="12">
        <v>1.4705913019723353</v>
      </c>
      <c r="F7" s="99"/>
    </row>
    <row r="8" spans="1:6" ht="15.75" customHeight="1">
      <c r="A8" s="15">
        <v>1</v>
      </c>
      <c r="B8" s="8" t="s">
        <v>87</v>
      </c>
      <c r="C8" s="16" t="s">
        <v>81</v>
      </c>
      <c r="D8" s="17">
        <f>E8*$D$2*12</f>
        <v>639.1515892633538</v>
      </c>
      <c r="E8" s="18">
        <v>0.1274866139414845</v>
      </c>
      <c r="F8" s="99"/>
    </row>
    <row r="9" spans="1:6" ht="30">
      <c r="A9" s="15">
        <v>2</v>
      </c>
      <c r="B9" s="8" t="s">
        <v>90</v>
      </c>
      <c r="C9" s="22" t="s">
        <v>83</v>
      </c>
      <c r="D9" s="17">
        <f>E9*$D$2*12</f>
        <v>817.097202183261</v>
      </c>
      <c r="E9" s="17">
        <v>0.16298004623201068</v>
      </c>
      <c r="F9" s="99"/>
    </row>
    <row r="10" spans="1:6" ht="60">
      <c r="A10" s="15">
        <v>3</v>
      </c>
      <c r="B10" s="16" t="s">
        <v>91</v>
      </c>
      <c r="C10" s="16" t="s">
        <v>92</v>
      </c>
      <c r="D10" s="17">
        <f>E10*$D$2*12</f>
        <v>4357.851744977392</v>
      </c>
      <c r="E10" s="17">
        <v>0.8692269132373902</v>
      </c>
      <c r="F10" s="99"/>
    </row>
    <row r="11" spans="1:6" ht="15.75" customHeight="1">
      <c r="A11" s="15">
        <v>4</v>
      </c>
      <c r="B11" s="22" t="s">
        <v>45</v>
      </c>
      <c r="C11" s="22" t="s">
        <v>93</v>
      </c>
      <c r="D11" s="17">
        <f>E11*$D$2*12</f>
        <v>1558.6795441882582</v>
      </c>
      <c r="E11" s="18">
        <v>0.3108977285614499</v>
      </c>
      <c r="F11" s="99"/>
    </row>
    <row r="12" spans="1:6" ht="15">
      <c r="A12" s="118" t="s">
        <v>52</v>
      </c>
      <c r="B12" s="121"/>
      <c r="C12" s="122"/>
      <c r="D12" s="23">
        <f>SUM(D13:D14)</f>
        <v>269.00251503091806</v>
      </c>
      <c r="E12" s="23">
        <v>0.05365584684309462</v>
      </c>
      <c r="F12" s="99"/>
    </row>
    <row r="13" spans="1:6" ht="15.75" customHeight="1">
      <c r="A13" s="15">
        <v>5</v>
      </c>
      <c r="B13" s="22" t="s">
        <v>16</v>
      </c>
      <c r="C13" s="22" t="s">
        <v>17</v>
      </c>
      <c r="D13" s="17">
        <f>E13*12*$D$2</f>
        <v>76.29744336211925</v>
      </c>
      <c r="E13" s="18">
        <v>0.01521845970505901</v>
      </c>
      <c r="F13" s="99"/>
    </row>
    <row r="14" spans="1:6" ht="60">
      <c r="A14" s="15">
        <v>6</v>
      </c>
      <c r="B14" s="22" t="s">
        <v>18</v>
      </c>
      <c r="C14" s="22" t="s">
        <v>17</v>
      </c>
      <c r="D14" s="17">
        <f>E14*12*$D$2</f>
        <v>192.7050716687988</v>
      </c>
      <c r="E14" s="17">
        <v>0.038437387138035614</v>
      </c>
      <c r="F14" s="99"/>
    </row>
    <row r="15" spans="1:6" ht="15">
      <c r="A15" s="123" t="s">
        <v>55</v>
      </c>
      <c r="B15" s="124"/>
      <c r="C15" s="124"/>
      <c r="D15" s="24">
        <f>SUM(D16:D17)</f>
        <v>4739.877721500754</v>
      </c>
      <c r="E15" s="24">
        <v>0.9454266739870815</v>
      </c>
      <c r="F15" s="99"/>
    </row>
    <row r="16" spans="1:6" ht="60">
      <c r="A16" s="15">
        <v>7</v>
      </c>
      <c r="B16" s="22" t="s">
        <v>20</v>
      </c>
      <c r="C16" s="22" t="s">
        <v>17</v>
      </c>
      <c r="D16" s="17">
        <f>E16*12*$D$2</f>
        <v>555.8034345297198</v>
      </c>
      <c r="E16" s="17">
        <v>0.11086180348375174</v>
      </c>
      <c r="F16" s="99"/>
    </row>
    <row r="17" spans="1:6" ht="75">
      <c r="A17" s="15">
        <v>8</v>
      </c>
      <c r="B17" s="22" t="s">
        <v>21</v>
      </c>
      <c r="C17" s="22" t="s">
        <v>22</v>
      </c>
      <c r="D17" s="17">
        <f>E17*12*$D$2</f>
        <v>4184.074286971034</v>
      </c>
      <c r="E17" s="20">
        <v>0.8345648705033297</v>
      </c>
      <c r="F17" s="99"/>
    </row>
    <row r="18" spans="1:6" ht="15">
      <c r="A18" s="123" t="s">
        <v>58</v>
      </c>
      <c r="B18" s="123"/>
      <c r="C18" s="123"/>
      <c r="D18" s="25">
        <f>SUM(D19)</f>
        <v>1149.5483999999988</v>
      </c>
      <c r="E18" s="25">
        <v>0.22929151008880033</v>
      </c>
      <c r="F18" s="99"/>
    </row>
    <row r="19" spans="1:6" ht="15">
      <c r="A19" s="15">
        <v>9</v>
      </c>
      <c r="B19" s="22" t="s">
        <v>24</v>
      </c>
      <c r="C19" s="22" t="s">
        <v>25</v>
      </c>
      <c r="D19" s="17">
        <f>E19*12*$D$2</f>
        <v>1149.5483999999988</v>
      </c>
      <c r="E19" s="26">
        <v>0.22929151008880033</v>
      </c>
      <c r="F19" s="99"/>
    </row>
    <row r="20" spans="1:6" ht="15">
      <c r="A20" s="123" t="s">
        <v>169</v>
      </c>
      <c r="B20" s="123"/>
      <c r="C20" s="123"/>
      <c r="D20" s="25">
        <f>SUM(D21:D21)</f>
        <v>111.95100839999999</v>
      </c>
      <c r="E20" s="25">
        <v>0.02233</v>
      </c>
      <c r="F20" s="99"/>
    </row>
    <row r="21" spans="1:6" ht="30">
      <c r="A21" s="15">
        <v>10</v>
      </c>
      <c r="B21" s="22" t="s">
        <v>86</v>
      </c>
      <c r="C21" s="22" t="s">
        <v>14</v>
      </c>
      <c r="D21" s="17">
        <f>E21*12*$D$2</f>
        <v>111.95100839999999</v>
      </c>
      <c r="E21" s="20">
        <v>0.02233</v>
      </c>
      <c r="F21" s="99"/>
    </row>
    <row r="22" spans="1:6" ht="15">
      <c r="A22" s="9"/>
      <c r="B22" s="27" t="s">
        <v>26</v>
      </c>
      <c r="C22" s="27"/>
      <c r="D22" s="47">
        <f>D7+D12+D15+D18+D20</f>
        <v>13643.159725543937</v>
      </c>
      <c r="E22" s="12">
        <v>2.7212953328913123</v>
      </c>
      <c r="F22" s="99"/>
    </row>
    <row r="23" spans="1:6" ht="6" customHeight="1">
      <c r="A23" s="28"/>
      <c r="B23" s="29"/>
      <c r="C23" s="30"/>
      <c r="D23" s="31"/>
      <c r="E23" s="32"/>
      <c r="F23" s="2"/>
    </row>
    <row r="24" spans="1:6" ht="7.5" customHeight="1">
      <c r="A24" s="33"/>
      <c r="B24" s="33"/>
      <c r="C24" s="33"/>
      <c r="D24" s="33"/>
      <c r="E24" s="33"/>
      <c r="F24" s="34"/>
    </row>
    <row r="25" spans="1:7" ht="105">
      <c r="A25" s="11" t="s">
        <v>27</v>
      </c>
      <c r="B25" s="11" t="s">
        <v>28</v>
      </c>
      <c r="C25" s="11" t="s">
        <v>29</v>
      </c>
      <c r="D25" s="11" t="s">
        <v>30</v>
      </c>
      <c r="E25" s="11" t="s">
        <v>31</v>
      </c>
      <c r="F25" s="11" t="s">
        <v>32</v>
      </c>
      <c r="G25" s="70"/>
    </row>
    <row r="26" spans="1:7" ht="15">
      <c r="A26" s="11">
        <v>1</v>
      </c>
      <c r="B26" s="8" t="s">
        <v>139</v>
      </c>
      <c r="C26" s="11" t="s">
        <v>170</v>
      </c>
      <c r="D26" s="48">
        <v>12017.12</v>
      </c>
      <c r="E26" s="36">
        <f>D26/12/$D$2</f>
        <v>2.3969617910114334</v>
      </c>
      <c r="F26" s="37">
        <v>1</v>
      </c>
      <c r="G26" s="70"/>
    </row>
    <row r="27" spans="1:7" ht="15">
      <c r="A27" s="11"/>
      <c r="B27" s="38" t="s">
        <v>35</v>
      </c>
      <c r="C27" s="10"/>
      <c r="D27" s="53">
        <f>SUM(D26:D26)</f>
        <v>12017.12</v>
      </c>
      <c r="E27" s="39">
        <f>SUM(E26:E26)</f>
        <v>2.3969617910114334</v>
      </c>
      <c r="F27" s="40"/>
      <c r="G27" s="70"/>
    </row>
    <row r="28" spans="1:6" ht="6.75" customHeight="1">
      <c r="A28" s="28"/>
      <c r="B28" s="29"/>
      <c r="C28" s="41"/>
      <c r="D28" s="41"/>
      <c r="E28" s="41"/>
      <c r="F28" s="41"/>
    </row>
    <row r="29" spans="1:6" ht="29.25">
      <c r="A29" s="28"/>
      <c r="B29" s="29" t="s">
        <v>36</v>
      </c>
      <c r="C29" s="42">
        <f>D22+D27</f>
        <v>25660.279725543936</v>
      </c>
      <c r="D29" s="42"/>
      <c r="E29" s="42"/>
      <c r="F29" s="41"/>
    </row>
    <row r="30" spans="1:6" ht="15">
      <c r="A30" s="28"/>
      <c r="B30" s="29" t="s">
        <v>37</v>
      </c>
      <c r="C30" s="43">
        <f>E22+E27</f>
        <v>5.118257123902746</v>
      </c>
      <c r="D30" s="41"/>
      <c r="E30" s="41"/>
      <c r="F30" s="41"/>
    </row>
    <row r="31" spans="1:6" ht="3.75" customHeight="1">
      <c r="A31" s="28"/>
      <c r="B31" s="29"/>
      <c r="C31" s="43"/>
      <c r="D31" s="41"/>
      <c r="E31" s="41"/>
      <c r="F31" s="41"/>
    </row>
    <row r="32" spans="1:6" ht="15">
      <c r="A32" s="2"/>
      <c r="B32" s="2"/>
      <c r="C32" s="2"/>
      <c r="D32" s="2"/>
      <c r="E32" s="2"/>
      <c r="F32" s="2"/>
    </row>
    <row r="33" spans="1:6" ht="33" customHeight="1">
      <c r="A33" s="116" t="s">
        <v>38</v>
      </c>
      <c r="B33" s="116"/>
      <c r="C33" s="116"/>
      <c r="D33" s="116"/>
      <c r="E33" s="116"/>
      <c r="F33" s="116"/>
    </row>
    <row r="34" spans="1:6" ht="15">
      <c r="A34" s="1"/>
      <c r="B34" s="1"/>
      <c r="C34" s="1"/>
      <c r="D34" s="2"/>
      <c r="E34" s="2"/>
      <c r="F34" s="2"/>
    </row>
    <row r="35" spans="1:6" ht="71.25">
      <c r="A35" s="8"/>
      <c r="B35" s="9" t="s">
        <v>3</v>
      </c>
      <c r="C35" s="9" t="s">
        <v>4</v>
      </c>
      <c r="D35" s="9" t="s">
        <v>5</v>
      </c>
      <c r="E35" s="9" t="s">
        <v>6</v>
      </c>
      <c r="F35" s="2"/>
    </row>
    <row r="36" spans="1:5" ht="31.5" customHeight="1">
      <c r="A36" s="117" t="s">
        <v>39</v>
      </c>
      <c r="B36" s="117"/>
      <c r="C36" s="117"/>
      <c r="D36" s="12">
        <f>D37</f>
        <v>60.16176000000001</v>
      </c>
      <c r="E36" s="12">
        <f>E37</f>
        <v>0.012</v>
      </c>
    </row>
    <row r="37" spans="1:5" ht="30">
      <c r="A37" s="15">
        <v>1</v>
      </c>
      <c r="B37" s="44" t="s">
        <v>40</v>
      </c>
      <c r="C37" s="44" t="s">
        <v>41</v>
      </c>
      <c r="D37" s="17">
        <f>E37*12*$D$2</f>
        <v>60.16176000000001</v>
      </c>
      <c r="E37" s="45">
        <v>0.012</v>
      </c>
    </row>
    <row r="38" spans="1:5" ht="32.25" customHeight="1">
      <c r="A38" s="117" t="s">
        <v>42</v>
      </c>
      <c r="B38" s="117"/>
      <c r="C38" s="117"/>
      <c r="D38" s="12">
        <f>D39+D40+D41</f>
        <v>2341.29516</v>
      </c>
      <c r="E38" s="12">
        <f>E39+E40+E41</f>
        <v>0.467</v>
      </c>
    </row>
    <row r="39" spans="1:5" ht="45">
      <c r="A39" s="15" t="s">
        <v>130</v>
      </c>
      <c r="B39" s="44" t="s">
        <v>43</v>
      </c>
      <c r="C39" s="44" t="s">
        <v>44</v>
      </c>
      <c r="D39" s="17">
        <f>E39*$D$2*12</f>
        <v>120.32352</v>
      </c>
      <c r="E39" s="45">
        <v>0.024</v>
      </c>
    </row>
    <row r="40" spans="1:5" ht="30">
      <c r="A40" s="15" t="s">
        <v>131</v>
      </c>
      <c r="B40" s="73" t="s">
        <v>87</v>
      </c>
      <c r="C40" s="73" t="s">
        <v>88</v>
      </c>
      <c r="D40" s="17">
        <f>E40*$D$2*12</f>
        <v>1599.30012</v>
      </c>
      <c r="E40" s="45">
        <v>0.319</v>
      </c>
    </row>
    <row r="41" spans="1:5" ht="30">
      <c r="A41" s="15" t="s">
        <v>117</v>
      </c>
      <c r="B41" s="46" t="s">
        <v>45</v>
      </c>
      <c r="C41" s="8" t="s">
        <v>94</v>
      </c>
      <c r="D41" s="17">
        <f>E41*$D$2*12</f>
        <v>621.67152</v>
      </c>
      <c r="E41" s="18">
        <v>0.124</v>
      </c>
    </row>
    <row r="42" spans="1:6" ht="15">
      <c r="A42" s="9"/>
      <c r="B42" s="27" t="s">
        <v>26</v>
      </c>
      <c r="C42" s="27"/>
      <c r="D42" s="47">
        <f>D36+D38</f>
        <v>2401.45692</v>
      </c>
      <c r="E42" s="12">
        <f>E36+E38</f>
        <v>0.47900000000000004</v>
      </c>
      <c r="F42" s="6"/>
    </row>
    <row r="43" spans="1:6" ht="15">
      <c r="A43" s="2"/>
      <c r="B43" s="2"/>
      <c r="C43" s="2"/>
      <c r="D43" s="2"/>
      <c r="E43" s="2"/>
      <c r="F43" s="2"/>
    </row>
    <row r="44" spans="1:6" ht="15">
      <c r="A44" s="33"/>
      <c r="B44" s="33"/>
      <c r="C44" s="33"/>
      <c r="D44" s="33"/>
      <c r="E44" s="33"/>
      <c r="F44" s="34"/>
    </row>
    <row r="45" spans="1:7" ht="105">
      <c r="A45" s="11" t="s">
        <v>27</v>
      </c>
      <c r="B45" s="11" t="s">
        <v>28</v>
      </c>
      <c r="C45" s="11" t="s">
        <v>29</v>
      </c>
      <c r="D45" s="11" t="s">
        <v>30</v>
      </c>
      <c r="E45" s="11" t="s">
        <v>31</v>
      </c>
      <c r="F45" s="11" t="s">
        <v>32</v>
      </c>
      <c r="G45" s="70"/>
    </row>
    <row r="46" spans="1:7" ht="15">
      <c r="A46" s="11">
        <v>1</v>
      </c>
      <c r="B46" s="8" t="s">
        <v>139</v>
      </c>
      <c r="C46" s="11" t="s">
        <v>157</v>
      </c>
      <c r="D46" s="48">
        <v>2840.41</v>
      </c>
      <c r="E46" s="36">
        <f>D46/12/$D$2</f>
        <v>0.5665545688822933</v>
      </c>
      <c r="F46" s="37">
        <v>1</v>
      </c>
      <c r="G46" s="70"/>
    </row>
    <row r="47" spans="1:7" ht="15">
      <c r="A47" s="11"/>
      <c r="B47" s="38" t="s">
        <v>35</v>
      </c>
      <c r="C47" s="10"/>
      <c r="D47" s="53">
        <f>SUM(D46:D46)</f>
        <v>2840.41</v>
      </c>
      <c r="E47" s="39">
        <f>SUM(E46:E46)</f>
        <v>0.5665545688822933</v>
      </c>
      <c r="F47" s="40"/>
      <c r="G47" s="70"/>
    </row>
    <row r="51" spans="2:3" ht="29.25">
      <c r="B51" s="29" t="s">
        <v>215</v>
      </c>
      <c r="C51" s="42">
        <f>C29</f>
        <v>25660.279725543936</v>
      </c>
    </row>
  </sheetData>
  <mergeCells count="10">
    <mergeCell ref="A38:C38"/>
    <mergeCell ref="A20:C20"/>
    <mergeCell ref="A18:C18"/>
    <mergeCell ref="A33:F33"/>
    <mergeCell ref="A36:C36"/>
    <mergeCell ref="A1:E1"/>
    <mergeCell ref="A4:E4"/>
    <mergeCell ref="A7:C7"/>
    <mergeCell ref="A15:C15"/>
    <mergeCell ref="A12:C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37">
      <selection activeCell="B47" sqref="B47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110" t="s">
        <v>104</v>
      </c>
    </row>
    <row r="2" spans="1:6" ht="30" customHeight="1">
      <c r="A2" s="2"/>
      <c r="B2" s="1" t="s">
        <v>216</v>
      </c>
      <c r="C2" s="4"/>
      <c r="D2" s="5">
        <v>106.33</v>
      </c>
      <c r="E2" s="6" t="s">
        <v>1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16" t="s">
        <v>2</v>
      </c>
      <c r="B4" s="116"/>
      <c r="C4" s="116"/>
      <c r="D4" s="116"/>
      <c r="E4" s="116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3</v>
      </c>
      <c r="C6" s="9" t="s">
        <v>4</v>
      </c>
      <c r="D6" s="9" t="s">
        <v>5</v>
      </c>
      <c r="E6" s="9" t="s">
        <v>6</v>
      </c>
      <c r="F6" s="2"/>
    </row>
    <row r="7" spans="1:6" ht="30.75" customHeight="1">
      <c r="A7" s="123" t="s">
        <v>7</v>
      </c>
      <c r="B7" s="124"/>
      <c r="C7" s="124"/>
      <c r="D7" s="12">
        <f>SUM(D8:D8)</f>
        <v>358.68751404284734</v>
      </c>
      <c r="E7" s="12">
        <v>0.28111187971632917</v>
      </c>
      <c r="F7" s="99"/>
    </row>
    <row r="8" spans="1:9" ht="15.75" customHeight="1">
      <c r="A8" s="15">
        <v>1</v>
      </c>
      <c r="B8" s="8" t="s">
        <v>8</v>
      </c>
      <c r="C8" s="16" t="s">
        <v>9</v>
      </c>
      <c r="D8" s="17">
        <f>E8*$D$2*12</f>
        <v>358.68751404284734</v>
      </c>
      <c r="E8" s="18">
        <v>0.28111187971632917</v>
      </c>
      <c r="F8" s="99"/>
      <c r="H8" s="58"/>
      <c r="I8" s="58"/>
    </row>
    <row r="9" spans="1:9" ht="15">
      <c r="A9" s="118" t="s">
        <v>10</v>
      </c>
      <c r="B9" s="119"/>
      <c r="C9" s="120"/>
      <c r="D9" s="12">
        <f>SUM(D10:D11)</f>
        <v>1791.1432555990002</v>
      </c>
      <c r="E9" s="12">
        <v>1.4037612900083076</v>
      </c>
      <c r="F9" s="99"/>
      <c r="H9" s="59"/>
      <c r="I9" s="55"/>
    </row>
    <row r="10" spans="1:6" ht="15.75" customHeight="1">
      <c r="A10" s="15">
        <v>2</v>
      </c>
      <c r="B10" s="8" t="s">
        <v>11</v>
      </c>
      <c r="C10" s="16" t="s">
        <v>12</v>
      </c>
      <c r="D10" s="17">
        <f>E10*$D$2*12</f>
        <v>1638.7403985352244</v>
      </c>
      <c r="E10" s="18">
        <v>1.2843195699984515</v>
      </c>
      <c r="F10" s="99"/>
    </row>
    <row r="11" spans="1:6" ht="30">
      <c r="A11" s="15">
        <v>3</v>
      </c>
      <c r="B11" s="22" t="s">
        <v>13</v>
      </c>
      <c r="C11" s="22" t="s">
        <v>14</v>
      </c>
      <c r="D11" s="17">
        <f>E11*$D$2*12</f>
        <v>152.40285706377588</v>
      </c>
      <c r="E11" s="18">
        <v>0.11944172000985602</v>
      </c>
      <c r="F11" s="99"/>
    </row>
    <row r="12" spans="1:6" ht="15">
      <c r="A12" s="118" t="s">
        <v>15</v>
      </c>
      <c r="B12" s="121"/>
      <c r="C12" s="122"/>
      <c r="D12" s="23">
        <f>SUM(D13:D14)</f>
        <v>94.24319869606634</v>
      </c>
      <c r="E12" s="23">
        <v>0.07386062156812623</v>
      </c>
      <c r="F12" s="99"/>
    </row>
    <row r="13" spans="1:6" ht="15" customHeight="1">
      <c r="A13" s="15">
        <v>4</v>
      </c>
      <c r="B13" s="22" t="s">
        <v>16</v>
      </c>
      <c r="C13" s="22" t="s">
        <v>17</v>
      </c>
      <c r="D13" s="17">
        <f>E13*12*$D$2</f>
        <v>51.909252946374146</v>
      </c>
      <c r="E13" s="18">
        <v>0.04068250803032552</v>
      </c>
      <c r="F13" s="99"/>
    </row>
    <row r="14" spans="1:6" ht="60">
      <c r="A14" s="15">
        <v>5</v>
      </c>
      <c r="B14" s="22" t="s">
        <v>18</v>
      </c>
      <c r="C14" s="22" t="s">
        <v>17</v>
      </c>
      <c r="D14" s="17">
        <f>E14*12*$D$2</f>
        <v>42.3339457496922</v>
      </c>
      <c r="E14" s="18">
        <v>0.03317811353780071</v>
      </c>
      <c r="F14" s="99"/>
    </row>
    <row r="15" spans="1:6" ht="15">
      <c r="A15" s="123" t="s">
        <v>19</v>
      </c>
      <c r="B15" s="124"/>
      <c r="C15" s="124"/>
      <c r="D15" s="24">
        <f>SUM(D16:D17)</f>
        <v>357.84005052987783</v>
      </c>
      <c r="E15" s="24">
        <v>0.2804477025376014</v>
      </c>
      <c r="F15" s="99"/>
    </row>
    <row r="16" spans="1:10" ht="60">
      <c r="A16" s="15">
        <v>6</v>
      </c>
      <c r="B16" s="22" t="s">
        <v>67</v>
      </c>
      <c r="C16" s="22" t="s">
        <v>17</v>
      </c>
      <c r="D16" s="17">
        <f>E16*12*$D$2</f>
        <v>14.494659470057329</v>
      </c>
      <c r="E16" s="20">
        <v>0.011359807102148444</v>
      </c>
      <c r="F16" s="99"/>
      <c r="H16" s="61"/>
      <c r="I16" s="61"/>
      <c r="J16" s="62"/>
    </row>
    <row r="17" spans="1:10" ht="60">
      <c r="A17" s="15">
        <v>7</v>
      </c>
      <c r="B17" s="22" t="s">
        <v>21</v>
      </c>
      <c r="C17" s="22" t="s">
        <v>113</v>
      </c>
      <c r="D17" s="17">
        <f>E17*12*$D$2</f>
        <v>343.3453910598205</v>
      </c>
      <c r="E17" s="20">
        <v>0.2690878954354529</v>
      </c>
      <c r="F17" s="99"/>
      <c r="H17" s="61"/>
      <c r="I17" s="61"/>
      <c r="J17" s="62"/>
    </row>
    <row r="18" spans="1:9" ht="15">
      <c r="A18" s="123" t="s">
        <v>23</v>
      </c>
      <c r="B18" s="123"/>
      <c r="C18" s="123"/>
      <c r="D18" s="25">
        <f>SUM(D19)</f>
        <v>223.4572109435964</v>
      </c>
      <c r="E18" s="23">
        <v>0.1751286959964234</v>
      </c>
      <c r="F18" s="99"/>
      <c r="H18" s="55"/>
      <c r="I18" s="72"/>
    </row>
    <row r="19" spans="1:10" ht="15">
      <c r="A19" s="15">
        <v>8</v>
      </c>
      <c r="B19" s="22" t="s">
        <v>24</v>
      </c>
      <c r="C19" s="22" t="s">
        <v>25</v>
      </c>
      <c r="D19" s="17">
        <f>E19*12*$D$2</f>
        <v>223.4572109435964</v>
      </c>
      <c r="E19" s="20">
        <v>0.1751286959964234</v>
      </c>
      <c r="F19" s="99"/>
      <c r="H19" s="61"/>
      <c r="I19" s="55"/>
      <c r="J19" s="72"/>
    </row>
    <row r="20" spans="1:6" ht="15">
      <c r="A20" s="9"/>
      <c r="B20" s="27" t="s">
        <v>26</v>
      </c>
      <c r="C20" s="27"/>
      <c r="D20" s="47">
        <f>D7+D9+D12+D15+D18</f>
        <v>2825.371229811388</v>
      </c>
      <c r="E20" s="12">
        <v>2.2143101898267874</v>
      </c>
      <c r="F20" s="99"/>
    </row>
    <row r="21" spans="1:6" ht="15">
      <c r="A21" s="28"/>
      <c r="B21" s="29"/>
      <c r="C21" s="30"/>
      <c r="D21" s="31"/>
      <c r="E21" s="32"/>
      <c r="F21" s="2"/>
    </row>
    <row r="22" spans="1:6" ht="15">
      <c r="A22" s="29"/>
      <c r="B22" s="29"/>
      <c r="C22" s="29"/>
      <c r="D22" s="29"/>
      <c r="E22" s="29"/>
      <c r="F22" s="28"/>
    </row>
    <row r="23" spans="1:6" ht="105">
      <c r="A23" s="11" t="s">
        <v>27</v>
      </c>
      <c r="B23" s="11" t="s">
        <v>28</v>
      </c>
      <c r="C23" s="11" t="s">
        <v>29</v>
      </c>
      <c r="D23" s="11" t="s">
        <v>30</v>
      </c>
      <c r="E23" s="11" t="s">
        <v>31</v>
      </c>
      <c r="F23" s="11" t="s">
        <v>32</v>
      </c>
    </row>
    <row r="24" spans="1:6" ht="15">
      <c r="A24" s="11">
        <v>1</v>
      </c>
      <c r="B24" s="8" t="s">
        <v>74</v>
      </c>
      <c r="C24" s="11" t="s">
        <v>48</v>
      </c>
      <c r="D24" s="81">
        <v>3056.9</v>
      </c>
      <c r="E24" s="36">
        <f>D24/12/$D$2</f>
        <v>2.39576475751591</v>
      </c>
      <c r="F24" s="37">
        <v>1</v>
      </c>
    </row>
    <row r="25" spans="1:6" ht="15">
      <c r="A25" s="11"/>
      <c r="B25" s="38" t="s">
        <v>35</v>
      </c>
      <c r="C25" s="10"/>
      <c r="D25" s="53">
        <f>SUM(D24:D24)</f>
        <v>3056.9</v>
      </c>
      <c r="E25" s="39">
        <f>SUM(E24:E24)</f>
        <v>2.39576475751591</v>
      </c>
      <c r="F25" s="40"/>
    </row>
    <row r="26" spans="1:6" ht="15">
      <c r="A26" s="28"/>
      <c r="B26" s="29"/>
      <c r="C26" s="41"/>
      <c r="D26" s="41"/>
      <c r="E26" s="41"/>
      <c r="F26" s="41"/>
    </row>
    <row r="27" spans="1:6" ht="29.25">
      <c r="A27" s="28"/>
      <c r="B27" s="29" t="s">
        <v>36</v>
      </c>
      <c r="C27" s="42">
        <f>D20+D25</f>
        <v>5882.2712298113875</v>
      </c>
      <c r="D27" s="42"/>
      <c r="E27" s="42"/>
      <c r="F27" s="41"/>
    </row>
    <row r="28" spans="1:6" ht="15">
      <c r="A28" s="28"/>
      <c r="B28" s="29" t="s">
        <v>37</v>
      </c>
      <c r="C28" s="43">
        <f>E20+E25</f>
        <v>4.610074947342698</v>
      </c>
      <c r="D28" s="41"/>
      <c r="E28" s="41"/>
      <c r="F28" s="41"/>
    </row>
    <row r="29" spans="1:6" ht="15">
      <c r="A29" s="28"/>
      <c r="B29" s="29"/>
      <c r="C29" s="43"/>
      <c r="D29" s="41"/>
      <c r="E29" s="41"/>
      <c r="F29" s="41"/>
    </row>
    <row r="30" spans="1:6" ht="33" customHeight="1">
      <c r="A30" s="116" t="s">
        <v>38</v>
      </c>
      <c r="B30" s="116"/>
      <c r="C30" s="116"/>
      <c r="D30" s="116"/>
      <c r="E30" s="116"/>
      <c r="F30" s="116"/>
    </row>
    <row r="31" spans="1:6" ht="15">
      <c r="A31" s="1"/>
      <c r="B31" s="1"/>
      <c r="C31" s="1"/>
      <c r="D31" s="2"/>
      <c r="E31" s="2"/>
      <c r="F31" s="2"/>
    </row>
    <row r="32" spans="1:6" ht="71.25">
      <c r="A32" s="8"/>
      <c r="B32" s="9" t="s">
        <v>3</v>
      </c>
      <c r="C32" s="9" t="s">
        <v>4</v>
      </c>
      <c r="D32" s="9" t="s">
        <v>5</v>
      </c>
      <c r="E32" s="9" t="s">
        <v>6</v>
      </c>
      <c r="F32" s="2"/>
    </row>
    <row r="33" spans="1:5" ht="30.75" customHeight="1">
      <c r="A33" s="117" t="s">
        <v>39</v>
      </c>
      <c r="B33" s="117"/>
      <c r="C33" s="117"/>
      <c r="D33" s="12">
        <f>D34</f>
        <v>15.311520000000002</v>
      </c>
      <c r="E33" s="12">
        <f>E34</f>
        <v>0.012</v>
      </c>
    </row>
    <row r="34" spans="1:5" ht="30">
      <c r="A34" s="15">
        <v>1</v>
      </c>
      <c r="B34" s="44" t="s">
        <v>40</v>
      </c>
      <c r="C34" s="44" t="s">
        <v>41</v>
      </c>
      <c r="D34" s="17">
        <f>E34*12*$D$2</f>
        <v>15.311520000000002</v>
      </c>
      <c r="E34" s="45">
        <v>0.012</v>
      </c>
    </row>
    <row r="35" spans="1:5" ht="32.25" customHeight="1">
      <c r="A35" s="117" t="s">
        <v>42</v>
      </c>
      <c r="B35" s="117"/>
      <c r="C35" s="117"/>
      <c r="D35" s="12">
        <f>D36+D37</f>
        <v>122.49215999999998</v>
      </c>
      <c r="E35" s="12">
        <f>E36+E37</f>
        <v>0.096</v>
      </c>
    </row>
    <row r="36" spans="1:5" ht="45">
      <c r="A36" s="15">
        <v>2</v>
      </c>
      <c r="B36" s="44" t="s">
        <v>43</v>
      </c>
      <c r="C36" s="44" t="s">
        <v>44</v>
      </c>
      <c r="D36" s="17">
        <f>E36*$D$2*12</f>
        <v>30.62304</v>
      </c>
      <c r="E36" s="45">
        <v>0.024</v>
      </c>
    </row>
    <row r="37" spans="1:5" ht="15">
      <c r="A37" s="15">
        <v>3</v>
      </c>
      <c r="B37" s="46" t="s">
        <v>45</v>
      </c>
      <c r="C37" s="8" t="s">
        <v>41</v>
      </c>
      <c r="D37" s="17">
        <f>E37*$D$2*12</f>
        <v>91.86911999999998</v>
      </c>
      <c r="E37" s="18">
        <v>0.072</v>
      </c>
    </row>
    <row r="38" spans="1:6" ht="15">
      <c r="A38" s="9"/>
      <c r="B38" s="27" t="s">
        <v>26</v>
      </c>
      <c r="C38" s="27"/>
      <c r="D38" s="47">
        <f>D33+D35</f>
        <v>137.80367999999999</v>
      </c>
      <c r="E38" s="12">
        <f>E33+E35</f>
        <v>0.108</v>
      </c>
      <c r="F38" s="6"/>
    </row>
    <row r="39" spans="1:6" ht="15">
      <c r="A39" s="2"/>
      <c r="B39" s="2"/>
      <c r="C39" s="2"/>
      <c r="D39" s="2"/>
      <c r="E39" s="2"/>
      <c r="F39" s="2"/>
    </row>
    <row r="40" spans="1:6" ht="15">
      <c r="A40" s="33"/>
      <c r="B40" s="33"/>
      <c r="C40" s="33"/>
      <c r="D40" s="33"/>
      <c r="E40" s="33"/>
      <c r="F40" s="34"/>
    </row>
    <row r="41" spans="1:6" ht="105">
      <c r="A41" s="11" t="s">
        <v>27</v>
      </c>
      <c r="B41" s="11" t="s">
        <v>28</v>
      </c>
      <c r="C41" s="11" t="s">
        <v>29</v>
      </c>
      <c r="D41" s="11" t="s">
        <v>30</v>
      </c>
      <c r="E41" s="11" t="s">
        <v>46</v>
      </c>
      <c r="F41" s="11" t="s">
        <v>32</v>
      </c>
    </row>
    <row r="42" spans="1:6" ht="15">
      <c r="A42" s="11">
        <v>1</v>
      </c>
      <c r="B42" s="8" t="s">
        <v>74</v>
      </c>
      <c r="C42" s="11" t="s">
        <v>47</v>
      </c>
      <c r="D42" s="48">
        <v>873.42</v>
      </c>
      <c r="E42" s="49">
        <f>D42/12/$D$2</f>
        <v>0.684519890905671</v>
      </c>
      <c r="F42" s="37">
        <v>1</v>
      </c>
    </row>
    <row r="43" spans="1:6" ht="15">
      <c r="A43" s="50"/>
      <c r="B43" s="50" t="s">
        <v>35</v>
      </c>
      <c r="C43" s="50"/>
      <c r="D43" s="51">
        <f>SUM(D42:D42)</f>
        <v>873.42</v>
      </c>
      <c r="E43" s="52">
        <f>SUM(E42:E42)</f>
        <v>0.684519890905671</v>
      </c>
      <c r="F43" s="50"/>
    </row>
    <row r="47" spans="2:3" ht="29.25">
      <c r="B47" s="29" t="s">
        <v>217</v>
      </c>
      <c r="C47" s="115">
        <f>C27</f>
        <v>5882.2712298113875</v>
      </c>
    </row>
  </sheetData>
  <mergeCells count="9">
    <mergeCell ref="A33:C33"/>
    <mergeCell ref="A35:C35"/>
    <mergeCell ref="A15:C15"/>
    <mergeCell ref="A18:C18"/>
    <mergeCell ref="A30:F30"/>
    <mergeCell ref="A4:E4"/>
    <mergeCell ref="A7:C7"/>
    <mergeCell ref="A9:C9"/>
    <mergeCell ref="A12:C12"/>
  </mergeCells>
  <printOptions horizontalCentered="1"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53">
      <selection activeCell="B58" sqref="B5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110" t="s">
        <v>174</v>
      </c>
    </row>
    <row r="2" spans="1:6" ht="18" customHeight="1">
      <c r="A2" s="2"/>
      <c r="B2" s="1" t="s">
        <v>218</v>
      </c>
      <c r="C2" s="4"/>
      <c r="D2" s="5">
        <v>182.16</v>
      </c>
      <c r="E2" s="6" t="s">
        <v>1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16" t="s">
        <v>2</v>
      </c>
      <c r="B4" s="116"/>
      <c r="C4" s="116"/>
      <c r="D4" s="116"/>
      <c r="E4" s="116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3</v>
      </c>
      <c r="C6" s="9" t="s">
        <v>4</v>
      </c>
      <c r="D6" s="9" t="s">
        <v>5</v>
      </c>
      <c r="E6" s="9" t="s">
        <v>6</v>
      </c>
      <c r="F6" s="2"/>
    </row>
    <row r="7" spans="1:6" ht="30.75" customHeight="1">
      <c r="A7" s="123" t="s">
        <v>7</v>
      </c>
      <c r="B7" s="124"/>
      <c r="C7" s="124"/>
      <c r="D7" s="12">
        <f>SUM(D8:D14)</f>
        <v>4139.391693347327</v>
      </c>
      <c r="E7" s="12">
        <v>1.8936611098975842</v>
      </c>
      <c r="F7" s="99"/>
    </row>
    <row r="8" spans="1:6" ht="15" customHeight="1">
      <c r="A8" s="15">
        <v>1</v>
      </c>
      <c r="B8" s="8" t="s">
        <v>87</v>
      </c>
      <c r="C8" s="16" t="s">
        <v>81</v>
      </c>
      <c r="D8" s="17">
        <f>E8*$D$2*12</f>
        <v>319.5757946316754</v>
      </c>
      <c r="E8" s="18">
        <v>0.1461973881165255</v>
      </c>
      <c r="F8" s="99"/>
    </row>
    <row r="9" spans="1:8" ht="15">
      <c r="A9" s="15">
        <v>2</v>
      </c>
      <c r="B9" s="8" t="s">
        <v>80</v>
      </c>
      <c r="C9" s="16" t="s">
        <v>81</v>
      </c>
      <c r="D9" s="17">
        <f aca="true" t="shared" si="0" ref="D9:D14">E9*$D$2*12</f>
        <v>53.87515271165661</v>
      </c>
      <c r="E9" s="18">
        <v>0.02464644301331092</v>
      </c>
      <c r="F9" s="99"/>
      <c r="H9" s="55"/>
    </row>
    <row r="10" spans="1:9" ht="15">
      <c r="A10" s="15">
        <v>3</v>
      </c>
      <c r="B10" s="8" t="s">
        <v>8</v>
      </c>
      <c r="C10" s="16" t="s">
        <v>9</v>
      </c>
      <c r="D10" s="17">
        <f t="shared" si="0"/>
        <v>358.68751404284734</v>
      </c>
      <c r="E10" s="18">
        <v>0.1640899548212411</v>
      </c>
      <c r="F10" s="99"/>
      <c r="H10" s="58"/>
      <c r="I10" s="58"/>
    </row>
    <row r="11" spans="1:9" ht="30">
      <c r="A11" s="15">
        <v>4</v>
      </c>
      <c r="B11" s="8" t="s">
        <v>90</v>
      </c>
      <c r="C11" s="22" t="s">
        <v>83</v>
      </c>
      <c r="D11" s="17">
        <f t="shared" si="0"/>
        <v>408.5486010916305</v>
      </c>
      <c r="E11" s="18">
        <v>0.18690007003533088</v>
      </c>
      <c r="F11" s="99"/>
      <c r="H11" s="55"/>
      <c r="I11" s="55"/>
    </row>
    <row r="12" spans="1:9" ht="60">
      <c r="A12" s="15">
        <v>5</v>
      </c>
      <c r="B12" s="16" t="s">
        <v>91</v>
      </c>
      <c r="C12" s="16" t="s">
        <v>92</v>
      </c>
      <c r="D12" s="17">
        <f t="shared" si="0"/>
        <v>2178.9258724886954</v>
      </c>
      <c r="E12" s="18">
        <v>0.9968003735217645</v>
      </c>
      <c r="F12" s="99"/>
      <c r="H12" s="55"/>
      <c r="I12" s="58"/>
    </row>
    <row r="13" spans="1:9" ht="15.75" customHeight="1">
      <c r="A13" s="15">
        <v>6</v>
      </c>
      <c r="B13" s="22" t="s">
        <v>45</v>
      </c>
      <c r="C13" s="22" t="s">
        <v>93</v>
      </c>
      <c r="D13" s="17">
        <f t="shared" si="0"/>
        <v>771.7658433276833</v>
      </c>
      <c r="E13" s="18">
        <v>0.3530622544867531</v>
      </c>
      <c r="F13" s="99"/>
      <c r="H13" s="59"/>
      <c r="I13" s="58"/>
    </row>
    <row r="14" spans="1:9" ht="15.75" customHeight="1">
      <c r="A14" s="15">
        <v>7</v>
      </c>
      <c r="B14" s="22" t="s">
        <v>84</v>
      </c>
      <c r="C14" s="22" t="s">
        <v>17</v>
      </c>
      <c r="D14" s="17">
        <f t="shared" si="0"/>
        <v>48.012915053138705</v>
      </c>
      <c r="E14" s="18">
        <v>0.02196462590265824</v>
      </c>
      <c r="F14" s="99"/>
      <c r="H14" s="59"/>
      <c r="I14" s="55"/>
    </row>
    <row r="15" spans="1:9" ht="15">
      <c r="A15" s="118" t="s">
        <v>10</v>
      </c>
      <c r="B15" s="119"/>
      <c r="C15" s="120"/>
      <c r="D15" s="12">
        <f>SUM(D16:D17)</f>
        <v>2442.4680758168183</v>
      </c>
      <c r="E15" s="12">
        <v>1.1173638906349814</v>
      </c>
      <c r="F15" s="99"/>
      <c r="H15" s="59"/>
      <c r="I15" s="55"/>
    </row>
    <row r="16" spans="1:6" ht="15.75" customHeight="1">
      <c r="A16" s="15">
        <v>8</v>
      </c>
      <c r="B16" s="8" t="s">
        <v>11</v>
      </c>
      <c r="C16" s="16" t="s">
        <v>12</v>
      </c>
      <c r="D16" s="17">
        <f>E16*$D$2*12</f>
        <v>2234.6459980025784</v>
      </c>
      <c r="E16" s="60">
        <v>1.0222908423009893</v>
      </c>
      <c r="F16" s="99"/>
    </row>
    <row r="17" spans="1:6" ht="30">
      <c r="A17" s="15">
        <v>9</v>
      </c>
      <c r="B17" s="22" t="s">
        <v>13</v>
      </c>
      <c r="C17" s="22" t="s">
        <v>14</v>
      </c>
      <c r="D17" s="17">
        <f>E17*$D$2*12</f>
        <v>207.82207781423983</v>
      </c>
      <c r="E17" s="60">
        <v>0.09507304833399202</v>
      </c>
      <c r="F17" s="99"/>
    </row>
    <row r="18" spans="1:6" ht="15">
      <c r="A18" s="118" t="s">
        <v>15</v>
      </c>
      <c r="B18" s="121"/>
      <c r="C18" s="122"/>
      <c r="D18" s="23">
        <f>SUM(D19:D20)</f>
        <v>126.4035389746195</v>
      </c>
      <c r="E18" s="23">
        <v>0.05782624202835396</v>
      </c>
      <c r="F18" s="99"/>
    </row>
    <row r="19" spans="1:6" ht="15" customHeight="1">
      <c r="A19" s="15">
        <v>10</v>
      </c>
      <c r="B19" s="22" t="s">
        <v>16</v>
      </c>
      <c r="C19" s="22" t="s">
        <v>17</v>
      </c>
      <c r="D19" s="17">
        <f>E19*12*$D$2</f>
        <v>66.71692314055962</v>
      </c>
      <c r="E19" s="18">
        <v>0.03052120989814797</v>
      </c>
      <c r="F19" s="99"/>
    </row>
    <row r="20" spans="1:6" ht="60">
      <c r="A20" s="15">
        <v>11</v>
      </c>
      <c r="B20" s="22" t="s">
        <v>18</v>
      </c>
      <c r="C20" s="22" t="s">
        <v>17</v>
      </c>
      <c r="D20" s="17">
        <f>E20*12*$D$2</f>
        <v>59.68661583405987</v>
      </c>
      <c r="E20" s="18">
        <v>0.02730503213020599</v>
      </c>
      <c r="F20" s="99"/>
    </row>
    <row r="21" spans="1:6" ht="15">
      <c r="A21" s="123" t="s">
        <v>19</v>
      </c>
      <c r="B21" s="124"/>
      <c r="C21" s="124"/>
      <c r="D21" s="24">
        <f>SUM(D22:D23)</f>
        <v>2104.3169867761153</v>
      </c>
      <c r="E21" s="24">
        <v>0.9626688015920597</v>
      </c>
      <c r="F21" s="99"/>
    </row>
    <row r="22" spans="1:10" ht="75">
      <c r="A22" s="15">
        <v>12</v>
      </c>
      <c r="B22" s="22" t="s">
        <v>69</v>
      </c>
      <c r="C22" s="22" t="s">
        <v>17</v>
      </c>
      <c r="D22" s="17">
        <f>E22*12*$D$2</f>
        <v>127.52339289479144</v>
      </c>
      <c r="E22" s="20">
        <v>0.05833854527832283</v>
      </c>
      <c r="F22" s="99"/>
      <c r="H22" s="61"/>
      <c r="I22" s="61"/>
      <c r="J22" s="62"/>
    </row>
    <row r="23" spans="1:10" ht="90">
      <c r="A23" s="15">
        <v>13</v>
      </c>
      <c r="B23" s="22" t="s">
        <v>21</v>
      </c>
      <c r="C23" s="22" t="s">
        <v>63</v>
      </c>
      <c r="D23" s="17">
        <f>E23*12*$D$2</f>
        <v>1976.7935938813237</v>
      </c>
      <c r="E23" s="20">
        <v>0.9043302563137369</v>
      </c>
      <c r="F23" s="99"/>
      <c r="H23" s="61"/>
      <c r="I23" s="61"/>
      <c r="J23" s="62"/>
    </row>
    <row r="24" spans="1:6" ht="15">
      <c r="A24" s="123" t="s">
        <v>23</v>
      </c>
      <c r="B24" s="123"/>
      <c r="C24" s="123"/>
      <c r="D24" s="25">
        <f>SUM(D25)</f>
        <v>265.2804000000001</v>
      </c>
      <c r="E24" s="23">
        <v>0.12135869565217396</v>
      </c>
      <c r="F24" s="99"/>
    </row>
    <row r="25" spans="1:6" ht="15">
      <c r="A25" s="15">
        <v>14</v>
      </c>
      <c r="B25" s="22" t="s">
        <v>24</v>
      </c>
      <c r="C25" s="22" t="s">
        <v>25</v>
      </c>
      <c r="D25" s="17">
        <f>E25*12*$D$2</f>
        <v>265.2804000000001</v>
      </c>
      <c r="E25" s="20">
        <v>0.12135869565217396</v>
      </c>
      <c r="F25" s="99"/>
    </row>
    <row r="26" spans="1:6" ht="15">
      <c r="A26" s="123" t="s">
        <v>85</v>
      </c>
      <c r="B26" s="123"/>
      <c r="C26" s="123"/>
      <c r="D26" s="25">
        <f>SUM(D27:D27)</f>
        <v>73.88045894941448</v>
      </c>
      <c r="E26" s="23">
        <v>0.033798336146526164</v>
      </c>
      <c r="F26" s="99"/>
    </row>
    <row r="27" spans="1:6" ht="30">
      <c r="A27" s="15">
        <v>15</v>
      </c>
      <c r="B27" s="22" t="s">
        <v>86</v>
      </c>
      <c r="C27" s="22" t="s">
        <v>14</v>
      </c>
      <c r="D27" s="17">
        <f>E27*12*$D$2</f>
        <v>73.88045894941448</v>
      </c>
      <c r="E27" s="20">
        <v>0.033798336146526164</v>
      </c>
      <c r="F27" s="99"/>
    </row>
    <row r="28" spans="1:6" ht="15">
      <c r="A28" s="9"/>
      <c r="B28" s="27" t="s">
        <v>26</v>
      </c>
      <c r="C28" s="27"/>
      <c r="D28" s="47">
        <f>D7+D15+D18+D21+D24+D26</f>
        <v>9151.741153864295</v>
      </c>
      <c r="E28" s="12">
        <v>4.186677075951679</v>
      </c>
      <c r="F28" s="99"/>
    </row>
    <row r="29" spans="1:6" ht="33" customHeight="1">
      <c r="A29" s="28"/>
      <c r="B29" s="29"/>
      <c r="C29" s="30"/>
      <c r="D29" s="31"/>
      <c r="E29" s="32"/>
      <c r="F29" s="2"/>
    </row>
    <row r="30" spans="1:6" ht="9" customHeight="1">
      <c r="A30" s="29"/>
      <c r="B30" s="29"/>
      <c r="C30" s="29"/>
      <c r="D30" s="29"/>
      <c r="E30" s="29"/>
      <c r="F30" s="28"/>
    </row>
    <row r="31" spans="1:6" ht="105">
      <c r="A31" s="11" t="s">
        <v>27</v>
      </c>
      <c r="B31" s="11" t="s">
        <v>28</v>
      </c>
      <c r="C31" s="11" t="s">
        <v>29</v>
      </c>
      <c r="D31" s="11" t="s">
        <v>30</v>
      </c>
      <c r="E31" s="11" t="s">
        <v>31</v>
      </c>
      <c r="F31" s="11" t="s">
        <v>32</v>
      </c>
    </row>
    <row r="32" spans="1:6" ht="15">
      <c r="A32" s="11">
        <v>1</v>
      </c>
      <c r="B32" s="8" t="s">
        <v>74</v>
      </c>
      <c r="C32" s="11" t="s">
        <v>101</v>
      </c>
      <c r="D32" s="81">
        <v>5236.88</v>
      </c>
      <c r="E32" s="36">
        <f>D32/12/$D$2</f>
        <v>2.3957326892109503</v>
      </c>
      <c r="F32" s="37">
        <v>1</v>
      </c>
    </row>
    <row r="33" spans="1:6" ht="15">
      <c r="A33" s="11"/>
      <c r="B33" s="38" t="s">
        <v>35</v>
      </c>
      <c r="C33" s="10"/>
      <c r="D33" s="53">
        <f>SUM(D32:D32)</f>
        <v>5236.88</v>
      </c>
      <c r="E33" s="39">
        <f>SUM(E32:E32)</f>
        <v>2.3957326892109503</v>
      </c>
      <c r="F33" s="40"/>
    </row>
    <row r="34" spans="1:6" ht="15">
      <c r="A34" s="28"/>
      <c r="B34" s="29"/>
      <c r="C34" s="41"/>
      <c r="D34" s="41"/>
      <c r="E34" s="41"/>
      <c r="F34" s="41"/>
    </row>
    <row r="35" spans="1:6" ht="15">
      <c r="A35" s="28"/>
      <c r="B35" s="29"/>
      <c r="C35" s="41"/>
      <c r="D35" s="41"/>
      <c r="E35" s="41"/>
      <c r="F35" s="41"/>
    </row>
    <row r="36" spans="1:6" ht="29.25">
      <c r="A36" s="28"/>
      <c r="B36" s="29" t="s">
        <v>36</v>
      </c>
      <c r="C36" s="42">
        <f>D28+D33</f>
        <v>14388.621153864297</v>
      </c>
      <c r="D36" s="42"/>
      <c r="E36" s="42"/>
      <c r="F36" s="41"/>
    </row>
    <row r="37" spans="1:6" ht="15">
      <c r="A37" s="28"/>
      <c r="B37" s="29" t="s">
        <v>37</v>
      </c>
      <c r="C37" s="43">
        <f>E28+E33</f>
        <v>6.582409765162629</v>
      </c>
      <c r="D37" s="41"/>
      <c r="E37" s="41"/>
      <c r="F37" s="41"/>
    </row>
    <row r="38" spans="1:6" ht="15">
      <c r="A38" s="28"/>
      <c r="B38" s="29"/>
      <c r="C38" s="43"/>
      <c r="D38" s="41"/>
      <c r="E38" s="41"/>
      <c r="F38" s="41"/>
    </row>
    <row r="39" spans="1:6" ht="15">
      <c r="A39" s="2"/>
      <c r="B39" s="2"/>
      <c r="C39" s="2"/>
      <c r="D39" s="2"/>
      <c r="E39" s="2"/>
      <c r="F39" s="2"/>
    </row>
    <row r="40" spans="1:6" ht="33" customHeight="1">
      <c r="A40" s="116" t="s">
        <v>38</v>
      </c>
      <c r="B40" s="116"/>
      <c r="C40" s="116"/>
      <c r="D40" s="116"/>
      <c r="E40" s="116"/>
      <c r="F40" s="116"/>
    </row>
    <row r="41" spans="1:6" ht="15">
      <c r="A41" s="1"/>
      <c r="B41" s="1"/>
      <c r="C41" s="1"/>
      <c r="D41" s="2"/>
      <c r="E41" s="2"/>
      <c r="F41" s="2"/>
    </row>
    <row r="42" spans="1:6" ht="71.25">
      <c r="A42" s="8"/>
      <c r="B42" s="9" t="s">
        <v>3</v>
      </c>
      <c r="C42" s="9" t="s">
        <v>4</v>
      </c>
      <c r="D42" s="9" t="s">
        <v>5</v>
      </c>
      <c r="E42" s="9" t="s">
        <v>6</v>
      </c>
      <c r="F42" s="2"/>
    </row>
    <row r="43" spans="1:5" ht="30" customHeight="1">
      <c r="A43" s="117" t="s">
        <v>39</v>
      </c>
      <c r="B43" s="117"/>
      <c r="C43" s="117"/>
      <c r="D43" s="12">
        <f>D44</f>
        <v>26.231040000000004</v>
      </c>
      <c r="E43" s="12">
        <f>E44</f>
        <v>0.012</v>
      </c>
    </row>
    <row r="44" spans="1:5" ht="30">
      <c r="A44" s="15">
        <v>1</v>
      </c>
      <c r="B44" s="44" t="s">
        <v>40</v>
      </c>
      <c r="C44" s="44" t="s">
        <v>41</v>
      </c>
      <c r="D44" s="17">
        <f>E44*12*$D$2</f>
        <v>26.231040000000004</v>
      </c>
      <c r="E44" s="45">
        <v>0.012</v>
      </c>
    </row>
    <row r="45" spans="1:5" ht="30" customHeight="1">
      <c r="A45" s="117" t="s">
        <v>42</v>
      </c>
      <c r="B45" s="117"/>
      <c r="C45" s="117"/>
      <c r="D45" s="12">
        <f>D46+D47+D48</f>
        <v>1158.5375999999999</v>
      </c>
      <c r="E45" s="12">
        <f>E46+E47+E48</f>
        <v>0.53</v>
      </c>
    </row>
    <row r="46" spans="1:5" ht="45">
      <c r="A46" s="15">
        <v>2</v>
      </c>
      <c r="B46" s="44" t="s">
        <v>43</v>
      </c>
      <c r="C46" s="44" t="s">
        <v>44</v>
      </c>
      <c r="D46" s="17">
        <f>E46*$D$2*12</f>
        <v>52.46208</v>
      </c>
      <c r="E46" s="45">
        <v>0.024</v>
      </c>
    </row>
    <row r="47" spans="1:5" ht="30">
      <c r="A47" s="15">
        <v>3</v>
      </c>
      <c r="B47" s="73" t="s">
        <v>87</v>
      </c>
      <c r="C47" s="73" t="s">
        <v>88</v>
      </c>
      <c r="D47" s="17">
        <f>E47*$D$2*12</f>
        <v>797.8607999999999</v>
      </c>
      <c r="E47" s="45">
        <v>0.365</v>
      </c>
    </row>
    <row r="48" spans="1:5" ht="30">
      <c r="A48" s="15">
        <v>4</v>
      </c>
      <c r="B48" s="46" t="s">
        <v>45</v>
      </c>
      <c r="C48" s="8" t="s">
        <v>94</v>
      </c>
      <c r="D48" s="17">
        <f>E48*$D$2*12</f>
        <v>308.21471999999994</v>
      </c>
      <c r="E48" s="18">
        <v>0.141</v>
      </c>
    </row>
    <row r="49" spans="1:6" ht="15">
      <c r="A49" s="9"/>
      <c r="B49" s="27" t="s">
        <v>26</v>
      </c>
      <c r="C49" s="27"/>
      <c r="D49" s="47">
        <f>D43+D45</f>
        <v>1184.7686399999998</v>
      </c>
      <c r="E49" s="12">
        <f>E43+E45</f>
        <v>0.542</v>
      </c>
      <c r="F49" s="6"/>
    </row>
    <row r="50" spans="1:6" ht="15">
      <c r="A50" s="2"/>
      <c r="B50" s="2"/>
      <c r="C50" s="2"/>
      <c r="D50" s="2"/>
      <c r="E50" s="2"/>
      <c r="F50" s="2"/>
    </row>
    <row r="51" spans="1:6" ht="15">
      <c r="A51" s="33"/>
      <c r="B51" s="33"/>
      <c r="C51" s="33"/>
      <c r="D51" s="33"/>
      <c r="E51" s="33"/>
      <c r="F51" s="34"/>
    </row>
    <row r="52" spans="1:6" ht="105">
      <c r="A52" s="11" t="s">
        <v>27</v>
      </c>
      <c r="B52" s="11" t="s">
        <v>28</v>
      </c>
      <c r="C52" s="11" t="s">
        <v>29</v>
      </c>
      <c r="D52" s="11" t="s">
        <v>30</v>
      </c>
      <c r="E52" s="11" t="s">
        <v>46</v>
      </c>
      <c r="F52" s="11" t="s">
        <v>32</v>
      </c>
    </row>
    <row r="53" spans="1:6" ht="15">
      <c r="A53" s="11">
        <v>1</v>
      </c>
      <c r="B53" s="8" t="s">
        <v>74</v>
      </c>
      <c r="C53" s="11" t="s">
        <v>75</v>
      </c>
      <c r="D53" s="48">
        <v>1208.51</v>
      </c>
      <c r="E53" s="49">
        <f>D53/12/$D$2</f>
        <v>0.5528610379153858</v>
      </c>
      <c r="F53" s="37">
        <v>1</v>
      </c>
    </row>
    <row r="54" spans="1:6" ht="15">
      <c r="A54" s="50"/>
      <c r="B54" s="50" t="s">
        <v>35</v>
      </c>
      <c r="C54" s="50"/>
      <c r="D54" s="51">
        <f>SUM(D53:D53)</f>
        <v>1208.51</v>
      </c>
      <c r="E54" s="52">
        <f>SUM(E53:E53)</f>
        <v>0.5528610379153858</v>
      </c>
      <c r="F54" s="50"/>
    </row>
    <row r="58" spans="2:3" ht="29.25">
      <c r="B58" s="29" t="s">
        <v>219</v>
      </c>
      <c r="C58" s="115">
        <f>C36</f>
        <v>14388.621153864297</v>
      </c>
    </row>
  </sheetData>
  <mergeCells count="10">
    <mergeCell ref="A43:C43"/>
    <mergeCell ref="A45:C45"/>
    <mergeCell ref="A21:C21"/>
    <mergeCell ref="A24:C24"/>
    <mergeCell ref="A26:C26"/>
    <mergeCell ref="A40:F40"/>
    <mergeCell ref="A4:E4"/>
    <mergeCell ref="A7:C7"/>
    <mergeCell ref="A15:C15"/>
    <mergeCell ref="A18:C18"/>
  </mergeCells>
  <printOptions horizontalCentered="1"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40">
      <selection activeCell="B48" sqref="B4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110" t="s">
        <v>175</v>
      </c>
    </row>
    <row r="2" spans="1:6" ht="36.75" customHeight="1">
      <c r="A2" s="2"/>
      <c r="B2" s="1" t="s">
        <v>220</v>
      </c>
      <c r="C2" s="4"/>
      <c r="D2" s="5">
        <v>137.7</v>
      </c>
      <c r="E2" s="6" t="s">
        <v>1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16" t="s">
        <v>2</v>
      </c>
      <c r="B4" s="116"/>
      <c r="C4" s="116"/>
      <c r="D4" s="116"/>
      <c r="E4" s="116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3</v>
      </c>
      <c r="C6" s="9" t="s">
        <v>4</v>
      </c>
      <c r="D6" s="9" t="s">
        <v>5</v>
      </c>
      <c r="E6" s="9" t="s">
        <v>6</v>
      </c>
      <c r="F6" s="2"/>
    </row>
    <row r="7" spans="1:6" ht="30.75" customHeight="1">
      <c r="A7" s="123" t="s">
        <v>7</v>
      </c>
      <c r="B7" s="124"/>
      <c r="C7" s="124"/>
      <c r="D7" s="12">
        <f>SUM(D8:D8)</f>
        <v>286.950011234278</v>
      </c>
      <c r="E7" s="12">
        <v>0.17365650643565606</v>
      </c>
      <c r="F7" s="99"/>
    </row>
    <row r="8" spans="1:8" ht="15.75" customHeight="1">
      <c r="A8" s="15">
        <v>1</v>
      </c>
      <c r="B8" s="8" t="s">
        <v>8</v>
      </c>
      <c r="C8" s="16" t="s">
        <v>9</v>
      </c>
      <c r="D8" s="17">
        <f>E8*$D$2*12</f>
        <v>286.950011234278</v>
      </c>
      <c r="E8" s="18">
        <v>0.17365650643565606</v>
      </c>
      <c r="F8" s="99"/>
      <c r="H8" s="58"/>
    </row>
    <row r="9" spans="1:6" ht="15">
      <c r="A9" s="118" t="s">
        <v>52</v>
      </c>
      <c r="B9" s="121"/>
      <c r="C9" s="122"/>
      <c r="D9" s="23">
        <f>SUM(D10:D11)</f>
        <v>115.41017157091242</v>
      </c>
      <c r="E9" s="23">
        <v>0.06984396730265821</v>
      </c>
      <c r="F9" s="99"/>
    </row>
    <row r="10" spans="1:6" ht="15" customHeight="1">
      <c r="A10" s="15">
        <v>2</v>
      </c>
      <c r="B10" s="22" t="s">
        <v>16</v>
      </c>
      <c r="C10" s="22" t="s">
        <v>17</v>
      </c>
      <c r="D10" s="17">
        <f>E10*12*$D$2</f>
        <v>51.90925294637415</v>
      </c>
      <c r="E10" s="18">
        <v>0.03141445954149973</v>
      </c>
      <c r="F10" s="99"/>
    </row>
    <row r="11" spans="1:6" ht="60">
      <c r="A11" s="15">
        <v>3</v>
      </c>
      <c r="B11" s="22" t="s">
        <v>18</v>
      </c>
      <c r="C11" s="22" t="s">
        <v>17</v>
      </c>
      <c r="D11" s="17">
        <f>E11*12*$D$2</f>
        <v>63.50091862453827</v>
      </c>
      <c r="E11" s="17">
        <v>0.038429507761158485</v>
      </c>
      <c r="F11" s="99"/>
    </row>
    <row r="12" spans="1:6" ht="15">
      <c r="A12" s="123" t="s">
        <v>55</v>
      </c>
      <c r="B12" s="124"/>
      <c r="C12" s="124"/>
      <c r="D12" s="24">
        <f>SUM(D13:D14)</f>
        <v>497.0783445661094</v>
      </c>
      <c r="E12" s="24">
        <v>0.30082204343143876</v>
      </c>
      <c r="F12" s="99"/>
    </row>
    <row r="13" spans="1:10" ht="60">
      <c r="A13" s="15">
        <v>4</v>
      </c>
      <c r="B13" s="22" t="s">
        <v>67</v>
      </c>
      <c r="C13" s="22" t="s">
        <v>17</v>
      </c>
      <c r="D13" s="17">
        <f>E13*12*$D$2</f>
        <v>17.669705401284244</v>
      </c>
      <c r="E13" s="20">
        <v>0.010693358388576765</v>
      </c>
      <c r="F13" s="99"/>
      <c r="H13" s="61"/>
      <c r="I13" s="61"/>
      <c r="J13" s="62"/>
    </row>
    <row r="14" spans="1:10" ht="60">
      <c r="A14" s="15">
        <v>5</v>
      </c>
      <c r="B14" s="22" t="s">
        <v>21</v>
      </c>
      <c r="C14" s="22" t="s">
        <v>68</v>
      </c>
      <c r="D14" s="17">
        <f>E14*12*$D$2</f>
        <v>479.40863916482516</v>
      </c>
      <c r="E14" s="20">
        <v>0.290128685042862</v>
      </c>
      <c r="F14" s="99"/>
      <c r="H14" s="61"/>
      <c r="I14" s="61"/>
      <c r="J14" s="62"/>
    </row>
    <row r="15" spans="1:6" ht="15">
      <c r="A15" s="123" t="s">
        <v>58</v>
      </c>
      <c r="B15" s="123"/>
      <c r="C15" s="123"/>
      <c r="D15" s="25">
        <f>SUM(D16)</f>
        <v>275.522836994955</v>
      </c>
      <c r="E15" s="23">
        <v>0.16674100520149787</v>
      </c>
      <c r="F15" s="99"/>
    </row>
    <row r="16" spans="1:9" ht="15">
      <c r="A16" s="15">
        <v>6</v>
      </c>
      <c r="B16" s="22" t="s">
        <v>24</v>
      </c>
      <c r="C16" s="22" t="s">
        <v>25</v>
      </c>
      <c r="D16" s="17">
        <f>E16*12*$D$2</f>
        <v>275.522836994955</v>
      </c>
      <c r="E16" s="20">
        <v>0.16674100520149787</v>
      </c>
      <c r="F16" s="99"/>
      <c r="H16" s="61"/>
      <c r="I16" s="72"/>
    </row>
    <row r="17" spans="1:6" ht="15">
      <c r="A17" s="9"/>
      <c r="B17" s="27" t="s">
        <v>26</v>
      </c>
      <c r="C17" s="27"/>
      <c r="D17" s="47">
        <f>D7+D9+D12+D15</f>
        <v>1174.9613643662549</v>
      </c>
      <c r="E17" s="12">
        <v>0.7110635223712509</v>
      </c>
      <c r="F17" s="99"/>
    </row>
    <row r="18" spans="1:6" ht="15">
      <c r="A18" s="28"/>
      <c r="B18" s="29"/>
      <c r="C18" s="30"/>
      <c r="D18" s="31"/>
      <c r="E18" s="32"/>
      <c r="F18" s="2"/>
    </row>
    <row r="19" spans="1:6" ht="15">
      <c r="A19" s="29"/>
      <c r="B19" s="29"/>
      <c r="C19" s="29"/>
      <c r="D19" s="29"/>
      <c r="E19" s="29"/>
      <c r="F19" s="28"/>
    </row>
    <row r="20" spans="1:6" ht="105">
      <c r="A20" s="11" t="s">
        <v>27</v>
      </c>
      <c r="B20" s="11" t="s">
        <v>28</v>
      </c>
      <c r="C20" s="11" t="s">
        <v>29</v>
      </c>
      <c r="D20" s="11" t="s">
        <v>30</v>
      </c>
      <c r="E20" s="11" t="s">
        <v>31</v>
      </c>
      <c r="F20" s="11" t="s">
        <v>32</v>
      </c>
    </row>
    <row r="21" spans="1:6" ht="15">
      <c r="A21" s="11">
        <v>1</v>
      </c>
      <c r="B21" s="8" t="s">
        <v>74</v>
      </c>
      <c r="C21" s="11" t="s">
        <v>48</v>
      </c>
      <c r="D21" s="81">
        <v>3958.79</v>
      </c>
      <c r="E21" s="36">
        <f>D21/12/$D$2</f>
        <v>2.3957818930041155</v>
      </c>
      <c r="F21" s="37">
        <v>1</v>
      </c>
    </row>
    <row r="22" spans="1:6" ht="15">
      <c r="A22" s="11"/>
      <c r="B22" s="38" t="s">
        <v>35</v>
      </c>
      <c r="C22" s="10"/>
      <c r="D22" s="53">
        <f>SUM(D21:D21)</f>
        <v>3958.79</v>
      </c>
      <c r="E22" s="39">
        <f>SUM(E21:E21)</f>
        <v>2.3957818930041155</v>
      </c>
      <c r="F22" s="40"/>
    </row>
    <row r="23" spans="1:6" ht="15">
      <c r="A23" s="28"/>
      <c r="B23" s="29"/>
      <c r="C23" s="41"/>
      <c r="D23" s="41"/>
      <c r="E23" s="41"/>
      <c r="F23" s="41"/>
    </row>
    <row r="24" spans="1:6" ht="15">
      <c r="A24" s="28"/>
      <c r="B24" s="29"/>
      <c r="C24" s="41"/>
      <c r="D24" s="41"/>
      <c r="E24" s="41"/>
      <c r="F24" s="41"/>
    </row>
    <row r="25" spans="1:6" ht="15">
      <c r="A25" s="28"/>
      <c r="B25" s="29"/>
      <c r="C25" s="41"/>
      <c r="D25" s="41"/>
      <c r="E25" s="41"/>
      <c r="F25" s="41"/>
    </row>
    <row r="26" spans="1:6" ht="29.25">
      <c r="A26" s="28"/>
      <c r="B26" s="29" t="s">
        <v>36</v>
      </c>
      <c r="C26" s="42">
        <f>D17+D22</f>
        <v>5133.751364366255</v>
      </c>
      <c r="D26" s="42"/>
      <c r="E26" s="42"/>
      <c r="F26" s="41"/>
    </row>
    <row r="27" spans="1:6" ht="15">
      <c r="A27" s="28"/>
      <c r="B27" s="29" t="s">
        <v>37</v>
      </c>
      <c r="C27" s="43">
        <f>E17+E22</f>
        <v>3.1068454153753664</v>
      </c>
      <c r="D27" s="41"/>
      <c r="E27" s="41"/>
      <c r="F27" s="41"/>
    </row>
    <row r="28" spans="1:6" ht="15">
      <c r="A28" s="28"/>
      <c r="B28" s="29"/>
      <c r="C28" s="43"/>
      <c r="D28" s="41"/>
      <c r="E28" s="41"/>
      <c r="F28" s="41"/>
    </row>
    <row r="29" spans="1:6" ht="36.75" customHeight="1">
      <c r="A29" s="28"/>
      <c r="B29" s="29"/>
      <c r="C29" s="43"/>
      <c r="D29" s="41"/>
      <c r="E29" s="41"/>
      <c r="F29" s="41"/>
    </row>
    <row r="30" spans="1:6" ht="15.75" customHeight="1">
      <c r="A30" s="2"/>
      <c r="B30" s="2"/>
      <c r="C30" s="2"/>
      <c r="D30" s="2"/>
      <c r="E30" s="2"/>
      <c r="F30" s="2"/>
    </row>
    <row r="31" spans="1:6" ht="33" customHeight="1">
      <c r="A31" s="116" t="s">
        <v>38</v>
      </c>
      <c r="B31" s="116"/>
      <c r="C31" s="116"/>
      <c r="D31" s="116"/>
      <c r="E31" s="116"/>
      <c r="F31" s="116"/>
    </row>
    <row r="32" spans="1:6" ht="15">
      <c r="A32" s="1"/>
      <c r="B32" s="1"/>
      <c r="C32" s="1"/>
      <c r="D32" s="2"/>
      <c r="E32" s="2"/>
      <c r="F32" s="2"/>
    </row>
    <row r="33" spans="1:6" ht="71.25">
      <c r="A33" s="8"/>
      <c r="B33" s="9" t="s">
        <v>3</v>
      </c>
      <c r="C33" s="9" t="s">
        <v>4</v>
      </c>
      <c r="D33" s="9" t="s">
        <v>5</v>
      </c>
      <c r="E33" s="9" t="s">
        <v>6</v>
      </c>
      <c r="F33" s="2"/>
    </row>
    <row r="34" spans="1:5" ht="30" customHeight="1">
      <c r="A34" s="117" t="s">
        <v>39</v>
      </c>
      <c r="B34" s="117"/>
      <c r="C34" s="117"/>
      <c r="D34" s="12">
        <f>D35</f>
        <v>19.8288</v>
      </c>
      <c r="E34" s="12">
        <f>E35</f>
        <v>0.012</v>
      </c>
    </row>
    <row r="35" spans="1:5" ht="30">
      <c r="A35" s="15">
        <v>1</v>
      </c>
      <c r="B35" s="44" t="s">
        <v>40</v>
      </c>
      <c r="C35" s="44" t="s">
        <v>41</v>
      </c>
      <c r="D35" s="17">
        <f>E35*12*$D$2</f>
        <v>19.8288</v>
      </c>
      <c r="E35" s="45">
        <v>0.012</v>
      </c>
    </row>
    <row r="36" spans="1:5" ht="30" customHeight="1">
      <c r="A36" s="117" t="s">
        <v>42</v>
      </c>
      <c r="B36" s="117"/>
      <c r="C36" s="117"/>
      <c r="D36" s="12">
        <f>D37+D38</f>
        <v>158.63039999999998</v>
      </c>
      <c r="E36" s="12">
        <f>E37+E38</f>
        <v>0.096</v>
      </c>
    </row>
    <row r="37" spans="1:5" ht="45">
      <c r="A37" s="15">
        <v>2</v>
      </c>
      <c r="B37" s="44" t="s">
        <v>43</v>
      </c>
      <c r="C37" s="44" t="s">
        <v>44</v>
      </c>
      <c r="D37" s="17">
        <f>E37*$D$2*12</f>
        <v>39.657599999999995</v>
      </c>
      <c r="E37" s="45">
        <v>0.024</v>
      </c>
    </row>
    <row r="38" spans="1:5" ht="15">
      <c r="A38" s="15">
        <v>3</v>
      </c>
      <c r="B38" s="46" t="s">
        <v>45</v>
      </c>
      <c r="C38" s="8" t="s">
        <v>41</v>
      </c>
      <c r="D38" s="17">
        <f>E38*$D$2*12</f>
        <v>118.97279999999998</v>
      </c>
      <c r="E38" s="18">
        <v>0.072</v>
      </c>
    </row>
    <row r="39" spans="1:6" ht="15">
      <c r="A39" s="9"/>
      <c r="B39" s="27" t="s">
        <v>26</v>
      </c>
      <c r="C39" s="27"/>
      <c r="D39" s="47">
        <f>D34+D36</f>
        <v>178.45919999999998</v>
      </c>
      <c r="E39" s="12">
        <f>E34+E36</f>
        <v>0.108</v>
      </c>
      <c r="F39" s="6"/>
    </row>
    <row r="40" spans="1:6" ht="15">
      <c r="A40" s="2"/>
      <c r="B40" s="2"/>
      <c r="C40" s="2"/>
      <c r="D40" s="2"/>
      <c r="E40" s="2"/>
      <c r="F40" s="2"/>
    </row>
    <row r="41" spans="1:6" ht="15">
      <c r="A41" s="33"/>
      <c r="B41" s="33"/>
      <c r="C41" s="33"/>
      <c r="D41" s="33"/>
      <c r="E41" s="33"/>
      <c r="F41" s="34"/>
    </row>
    <row r="42" spans="1:6" ht="105">
      <c r="A42" s="11" t="s">
        <v>27</v>
      </c>
      <c r="B42" s="11" t="s">
        <v>28</v>
      </c>
      <c r="C42" s="11" t="s">
        <v>29</v>
      </c>
      <c r="D42" s="11" t="s">
        <v>30</v>
      </c>
      <c r="E42" s="11" t="s">
        <v>46</v>
      </c>
      <c r="F42" s="11" t="s">
        <v>32</v>
      </c>
    </row>
    <row r="43" spans="1:6" ht="15">
      <c r="A43" s="11">
        <v>1</v>
      </c>
      <c r="B43" s="8" t="s">
        <v>74</v>
      </c>
      <c r="C43" s="11" t="s">
        <v>103</v>
      </c>
      <c r="D43" s="48">
        <v>848.31</v>
      </c>
      <c r="E43" s="49">
        <f>D43/12/$D$2</f>
        <v>0.5133805374001452</v>
      </c>
      <c r="F43" s="37">
        <v>1</v>
      </c>
    </row>
    <row r="44" spans="1:6" ht="15">
      <c r="A44" s="50"/>
      <c r="B44" s="50" t="s">
        <v>35</v>
      </c>
      <c r="C44" s="50"/>
      <c r="D44" s="51">
        <f>SUM(D43:D43)</f>
        <v>848.31</v>
      </c>
      <c r="E44" s="52">
        <f>SUM(E43:E43)</f>
        <v>0.5133805374001452</v>
      </c>
      <c r="F44" s="50"/>
    </row>
    <row r="48" spans="2:3" ht="29.25">
      <c r="B48" s="29" t="s">
        <v>221</v>
      </c>
      <c r="C48" s="115">
        <f>C26</f>
        <v>5133.751364366255</v>
      </c>
    </row>
  </sheetData>
  <mergeCells count="8">
    <mergeCell ref="A34:C34"/>
    <mergeCell ref="A36:C36"/>
    <mergeCell ref="A4:E4"/>
    <mergeCell ref="A7:C7"/>
    <mergeCell ref="A9:C9"/>
    <mergeCell ref="A12:C12"/>
    <mergeCell ref="A15:C15"/>
    <mergeCell ref="A31:F31"/>
  </mergeCells>
  <printOptions horizontalCentered="1"/>
  <pageMargins left="0.31496062992125984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6"/>
  <sheetViews>
    <sheetView workbookViewId="0" topLeftCell="A1">
      <selection activeCell="D23" sqref="D23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2" ht="15">
      <c r="B2" s="110" t="s">
        <v>137</v>
      </c>
    </row>
    <row r="3" spans="1:6" ht="39" customHeight="1">
      <c r="A3" s="2"/>
      <c r="B3" s="1" t="s">
        <v>141</v>
      </c>
      <c r="C3" s="4"/>
      <c r="D3" s="5">
        <v>258.37</v>
      </c>
      <c r="E3" s="6" t="s">
        <v>1</v>
      </c>
      <c r="F3" s="2"/>
    </row>
    <row r="4" spans="1:6" ht="15">
      <c r="A4" s="2"/>
      <c r="B4" s="7"/>
      <c r="C4" s="2"/>
      <c r="D4" s="2"/>
      <c r="E4" s="2"/>
      <c r="F4" s="2"/>
    </row>
    <row r="5" spans="1:6" ht="30.75" customHeight="1">
      <c r="A5" s="116" t="s">
        <v>2</v>
      </c>
      <c r="B5" s="116"/>
      <c r="C5" s="116"/>
      <c r="D5" s="116"/>
      <c r="E5" s="116"/>
      <c r="F5" s="2"/>
    </row>
    <row r="6" spans="1:6" ht="15">
      <c r="A6" s="1"/>
      <c r="B6" s="1"/>
      <c r="C6" s="1"/>
      <c r="D6" s="1"/>
      <c r="E6" s="1"/>
      <c r="F6" s="2"/>
    </row>
    <row r="7" spans="1:6" ht="71.25">
      <c r="A7" s="8"/>
      <c r="B7" s="9" t="s">
        <v>3</v>
      </c>
      <c r="C7" s="9" t="s">
        <v>4</v>
      </c>
      <c r="D7" s="9" t="s">
        <v>5</v>
      </c>
      <c r="E7" s="9" t="s">
        <v>6</v>
      </c>
      <c r="F7" s="2"/>
    </row>
    <row r="8" spans="1:7" ht="15" customHeight="1">
      <c r="A8" s="118" t="s">
        <v>49</v>
      </c>
      <c r="B8" s="121"/>
      <c r="C8" s="122"/>
      <c r="D8" s="12">
        <f>SUM(D9:D10)</f>
        <v>1224.6737999999998</v>
      </c>
      <c r="E8" s="12">
        <v>0.3951777304790211</v>
      </c>
      <c r="F8" s="99"/>
      <c r="G8" s="14"/>
    </row>
    <row r="9" spans="1:7" ht="15.75" customHeight="1">
      <c r="A9" s="15">
        <v>1</v>
      </c>
      <c r="B9" s="8" t="s">
        <v>11</v>
      </c>
      <c r="C9" s="16" t="s">
        <v>12</v>
      </c>
      <c r="D9" s="17">
        <f>E9*$D$3*12</f>
        <v>1169.6409899999999</v>
      </c>
      <c r="E9" s="17">
        <v>0.37725</v>
      </c>
      <c r="F9" s="99"/>
      <c r="G9" s="14"/>
    </row>
    <row r="10" spans="1:7" ht="40.5" customHeight="1">
      <c r="A10" s="91">
        <v>2</v>
      </c>
      <c r="B10" s="22" t="s">
        <v>13</v>
      </c>
      <c r="C10" s="22" t="s">
        <v>14</v>
      </c>
      <c r="D10" s="17">
        <f>E10*$D$3*12</f>
        <v>55.03281</v>
      </c>
      <c r="E10" s="17">
        <v>0.01775</v>
      </c>
      <c r="F10" s="99"/>
      <c r="G10" s="14"/>
    </row>
    <row r="11" spans="1:7" ht="15">
      <c r="A11" s="118" t="s">
        <v>52</v>
      </c>
      <c r="B11" s="121"/>
      <c r="C11" s="122"/>
      <c r="D11" s="23">
        <f>SUM(D12:D13)</f>
        <v>118.12676400000001</v>
      </c>
      <c r="E11" s="23">
        <v>0.03835217456654749</v>
      </c>
      <c r="F11" s="99"/>
      <c r="G11" s="14"/>
    </row>
    <row r="12" spans="1:7" ht="18.75" customHeight="1">
      <c r="A12" s="15">
        <v>3</v>
      </c>
      <c r="B12" s="22" t="s">
        <v>16</v>
      </c>
      <c r="C12" s="22" t="s">
        <v>17</v>
      </c>
      <c r="D12" s="17">
        <f>E12*12*$D$3</f>
        <v>46.041534</v>
      </c>
      <c r="E12" s="17">
        <v>0.01485</v>
      </c>
      <c r="F12" s="99"/>
      <c r="G12" s="14"/>
    </row>
    <row r="13" spans="1:7" ht="60">
      <c r="A13" s="15">
        <v>4</v>
      </c>
      <c r="B13" s="22" t="s">
        <v>134</v>
      </c>
      <c r="C13" s="22" t="s">
        <v>17</v>
      </c>
      <c r="D13" s="17">
        <f>E13*12*$D$3</f>
        <v>72.08523000000001</v>
      </c>
      <c r="E13" s="17">
        <v>0.02325</v>
      </c>
      <c r="F13" s="99"/>
      <c r="G13" s="14"/>
    </row>
    <row r="14" spans="1:7" ht="15">
      <c r="A14" s="123" t="s">
        <v>55</v>
      </c>
      <c r="B14" s="124"/>
      <c r="C14" s="124"/>
      <c r="D14" s="24">
        <f>SUM(D15:D16)</f>
        <v>3181.6715280000003</v>
      </c>
      <c r="E14" s="24">
        <v>1.0263280494580593</v>
      </c>
      <c r="F14" s="99"/>
      <c r="G14" s="14"/>
    </row>
    <row r="15" spans="1:7" ht="75">
      <c r="A15" s="15">
        <v>5</v>
      </c>
      <c r="B15" s="22" t="s">
        <v>69</v>
      </c>
      <c r="C15" s="22" t="s">
        <v>17</v>
      </c>
      <c r="D15" s="17">
        <f>E15*12*$D$3</f>
        <v>188.66177399999998</v>
      </c>
      <c r="E15" s="17">
        <v>0.06085</v>
      </c>
      <c r="F15" s="99"/>
      <c r="G15" s="14"/>
    </row>
    <row r="16" spans="1:7" ht="90">
      <c r="A16" s="15">
        <v>6</v>
      </c>
      <c r="B16" s="22" t="s">
        <v>21</v>
      </c>
      <c r="C16" s="22" t="s">
        <v>63</v>
      </c>
      <c r="D16" s="17">
        <f>E16*12*$D$3</f>
        <v>2993.009754</v>
      </c>
      <c r="E16" s="20">
        <v>0.96535</v>
      </c>
      <c r="F16" s="99"/>
      <c r="G16" s="14"/>
    </row>
    <row r="17" spans="1:7" ht="15">
      <c r="A17" s="123" t="s">
        <v>58</v>
      </c>
      <c r="B17" s="123"/>
      <c r="C17" s="123"/>
      <c r="D17" s="25">
        <f>SUM(D18)</f>
        <v>649.09571664</v>
      </c>
      <c r="E17" s="25">
        <v>0.2094450630639433</v>
      </c>
      <c r="F17" s="99"/>
      <c r="G17" s="14"/>
    </row>
    <row r="18" spans="1:7" ht="15">
      <c r="A18" s="15">
        <v>7</v>
      </c>
      <c r="B18" s="22" t="s">
        <v>24</v>
      </c>
      <c r="C18" s="22" t="s">
        <v>25</v>
      </c>
      <c r="D18" s="17">
        <f>E18*12*$D$3</f>
        <v>649.09571664</v>
      </c>
      <c r="E18" s="26">
        <v>0.209356</v>
      </c>
      <c r="F18" s="99"/>
      <c r="G18" s="14"/>
    </row>
    <row r="19" spans="1:7" ht="15">
      <c r="A19" s="9"/>
      <c r="B19" s="27" t="s">
        <v>26</v>
      </c>
      <c r="C19" s="27"/>
      <c r="D19" s="47">
        <f>D8+D11+D14+D17</f>
        <v>5173.56780864</v>
      </c>
      <c r="E19" s="12">
        <v>1.6693030175675714</v>
      </c>
      <c r="F19" s="99"/>
      <c r="G19" s="14"/>
    </row>
    <row r="20" spans="1:6" ht="15">
      <c r="A20" s="28"/>
      <c r="B20" s="29"/>
      <c r="C20" s="30"/>
      <c r="D20" s="90"/>
      <c r="E20" s="61"/>
      <c r="F20" s="2"/>
    </row>
    <row r="21" spans="1:6" ht="15">
      <c r="A21" s="33"/>
      <c r="B21" s="33"/>
      <c r="C21" s="33"/>
      <c r="D21" s="33"/>
      <c r="E21" s="33"/>
      <c r="F21" s="34"/>
    </row>
    <row r="22" spans="1:6" ht="105">
      <c r="A22" s="11" t="s">
        <v>27</v>
      </c>
      <c r="B22" s="11" t="s">
        <v>28</v>
      </c>
      <c r="C22" s="11" t="s">
        <v>29</v>
      </c>
      <c r="D22" s="11" t="s">
        <v>30</v>
      </c>
      <c r="E22" s="11" t="s">
        <v>31</v>
      </c>
      <c r="F22" s="11" t="s">
        <v>32</v>
      </c>
    </row>
    <row r="23" spans="1:6" ht="15">
      <c r="A23" s="11">
        <v>1</v>
      </c>
      <c r="B23" s="8" t="s">
        <v>139</v>
      </c>
      <c r="C23" s="11" t="s">
        <v>101</v>
      </c>
      <c r="D23" s="125">
        <v>7431.6</v>
      </c>
      <c r="E23" s="36">
        <f>D23/12/$D$3</f>
        <v>2.3969501103069244</v>
      </c>
      <c r="F23" s="37">
        <v>2</v>
      </c>
    </row>
    <row r="24" spans="1:6" ht="15">
      <c r="A24" s="11"/>
      <c r="B24" s="38" t="s">
        <v>35</v>
      </c>
      <c r="C24" s="10"/>
      <c r="D24" s="53">
        <f>SUM(D23:D23)</f>
        <v>7431.6</v>
      </c>
      <c r="E24" s="39">
        <f>SUM(E23:E23)</f>
        <v>2.3969501103069244</v>
      </c>
      <c r="F24" s="40"/>
    </row>
    <row r="25" spans="1:6" ht="15">
      <c r="A25" s="28"/>
      <c r="B25" s="29"/>
      <c r="C25" s="41"/>
      <c r="D25" s="41"/>
      <c r="E25" s="41"/>
      <c r="F25" s="41"/>
    </row>
    <row r="26" spans="1:6" ht="29.25">
      <c r="A26" s="28"/>
      <c r="B26" s="29" t="s">
        <v>36</v>
      </c>
      <c r="C26" s="42">
        <f>D19+D24</f>
        <v>12605.16780864</v>
      </c>
      <c r="D26" s="42"/>
      <c r="E26" s="42"/>
      <c r="F26" s="41"/>
    </row>
    <row r="27" spans="1:6" ht="15">
      <c r="A27" s="28"/>
      <c r="B27" s="29" t="s">
        <v>37</v>
      </c>
      <c r="C27" s="43">
        <f>E19+E24</f>
        <v>4.0662531278744956</v>
      </c>
      <c r="D27" s="41"/>
      <c r="E27" s="41"/>
      <c r="F27" s="41"/>
    </row>
    <row r="28" spans="1:6" ht="4.5" customHeight="1">
      <c r="A28" s="28"/>
      <c r="B28" s="29"/>
      <c r="C28" s="43"/>
      <c r="D28" s="41"/>
      <c r="E28" s="41"/>
      <c r="F28" s="41"/>
    </row>
    <row r="29" spans="1:6" ht="15">
      <c r="A29" s="2"/>
      <c r="B29" s="2"/>
      <c r="C29" s="2"/>
      <c r="D29" s="2"/>
      <c r="E29" s="2"/>
      <c r="F29" s="2"/>
    </row>
    <row r="30" spans="1:6" ht="33" customHeight="1">
      <c r="A30" s="116" t="s">
        <v>38</v>
      </c>
      <c r="B30" s="116"/>
      <c r="C30" s="116"/>
      <c r="D30" s="116"/>
      <c r="E30" s="116"/>
      <c r="F30" s="116"/>
    </row>
    <row r="31" spans="1:6" ht="15">
      <c r="A31" s="1"/>
      <c r="B31" s="1"/>
      <c r="C31" s="1"/>
      <c r="D31" s="2"/>
      <c r="E31" s="2"/>
      <c r="F31" s="2"/>
    </row>
    <row r="32" spans="1:6" ht="71.25">
      <c r="A32" s="8"/>
      <c r="B32" s="9" t="s">
        <v>3</v>
      </c>
      <c r="C32" s="9" t="s">
        <v>4</v>
      </c>
      <c r="D32" s="9" t="s">
        <v>5</v>
      </c>
      <c r="E32" s="9" t="s">
        <v>6</v>
      </c>
      <c r="F32" s="2"/>
    </row>
    <row r="33" spans="1:5" ht="15">
      <c r="A33" s="117" t="s">
        <v>39</v>
      </c>
      <c r="B33" s="117"/>
      <c r="C33" s="117"/>
      <c r="D33" s="12">
        <f>+D34</f>
        <v>37.20528</v>
      </c>
      <c r="E33" s="12">
        <f>+E34</f>
        <v>0.012</v>
      </c>
    </row>
    <row r="34" spans="1:5" ht="30">
      <c r="A34" s="15">
        <v>1</v>
      </c>
      <c r="B34" s="44" t="s">
        <v>40</v>
      </c>
      <c r="C34" s="44" t="s">
        <v>112</v>
      </c>
      <c r="D34" s="17">
        <f>E34*12*$D$3</f>
        <v>37.20528</v>
      </c>
      <c r="E34" s="45">
        <v>0.012</v>
      </c>
    </row>
    <row r="35" spans="1:5" ht="32.25" customHeight="1">
      <c r="A35" s="117" t="s">
        <v>42</v>
      </c>
      <c r="B35" s="117"/>
      <c r="C35" s="117"/>
      <c r="D35" s="12">
        <f>D36+D37</f>
        <v>297.64224</v>
      </c>
      <c r="E35" s="12">
        <f>E36+E37</f>
        <v>0.096</v>
      </c>
    </row>
    <row r="36" spans="1:5" ht="46.5" customHeight="1">
      <c r="A36" s="15">
        <v>2</v>
      </c>
      <c r="B36" s="44" t="s">
        <v>43</v>
      </c>
      <c r="C36" s="44" t="s">
        <v>44</v>
      </c>
      <c r="D36" s="17">
        <f>E36*$D$3*12</f>
        <v>74.41056</v>
      </c>
      <c r="E36" s="45">
        <v>0.024</v>
      </c>
    </row>
    <row r="37" spans="1:5" ht="15">
      <c r="A37" s="15">
        <v>3</v>
      </c>
      <c r="B37" s="46" t="s">
        <v>45</v>
      </c>
      <c r="C37" s="8" t="s">
        <v>41</v>
      </c>
      <c r="D37" s="17">
        <f>E37*$D$3*12</f>
        <v>223.23167999999998</v>
      </c>
      <c r="E37" s="18">
        <v>0.072</v>
      </c>
    </row>
    <row r="38" spans="1:6" ht="15">
      <c r="A38" s="9"/>
      <c r="B38" s="27" t="s">
        <v>26</v>
      </c>
      <c r="C38" s="27"/>
      <c r="D38" s="47">
        <f>D33+D35</f>
        <v>334.84752000000003</v>
      </c>
      <c r="E38" s="12">
        <f>E33+E35</f>
        <v>0.108</v>
      </c>
      <c r="F38" s="6"/>
    </row>
    <row r="39" spans="1:6" ht="15">
      <c r="A39" s="2"/>
      <c r="B39" s="2"/>
      <c r="C39" s="2"/>
      <c r="D39" s="2"/>
      <c r="E39" s="2"/>
      <c r="F39" s="2"/>
    </row>
    <row r="41" spans="1:6" ht="105">
      <c r="A41" s="11" t="s">
        <v>27</v>
      </c>
      <c r="B41" s="11" t="s">
        <v>28</v>
      </c>
      <c r="C41" s="11" t="s">
        <v>29</v>
      </c>
      <c r="D41" s="11" t="s">
        <v>30</v>
      </c>
      <c r="E41" s="11" t="s">
        <v>31</v>
      </c>
      <c r="F41" s="11" t="s">
        <v>32</v>
      </c>
    </row>
    <row r="42" spans="1:6" ht="15">
      <c r="A42" s="11">
        <v>1</v>
      </c>
      <c r="B42" s="8" t="s">
        <v>74</v>
      </c>
      <c r="C42" s="11" t="s">
        <v>75</v>
      </c>
      <c r="D42" s="11">
        <v>1714.98</v>
      </c>
      <c r="E42" s="36">
        <f>D42/12/$D$3</f>
        <v>0.5531408445252931</v>
      </c>
      <c r="F42" s="37">
        <v>2</v>
      </c>
    </row>
    <row r="43" spans="1:6" ht="15">
      <c r="A43" s="11"/>
      <c r="B43" s="38" t="s">
        <v>35</v>
      </c>
      <c r="C43" s="10"/>
      <c r="D43" s="53">
        <f>SUM(D42:D42)</f>
        <v>1714.98</v>
      </c>
      <c r="E43" s="39">
        <f>SUM(E42:E42)</f>
        <v>0.5531408445252931</v>
      </c>
      <c r="F43" s="40"/>
    </row>
    <row r="46" spans="2:3" ht="29.25">
      <c r="B46" s="29" t="s">
        <v>172</v>
      </c>
      <c r="C46" s="42">
        <f>C26</f>
        <v>12605.16780864</v>
      </c>
    </row>
  </sheetData>
  <sheetProtection/>
  <mergeCells count="8">
    <mergeCell ref="A35:C35"/>
    <mergeCell ref="A11:C11"/>
    <mergeCell ref="A14:C14"/>
    <mergeCell ref="A17:C17"/>
    <mergeCell ref="A5:E5"/>
    <mergeCell ref="A30:F30"/>
    <mergeCell ref="A33:C33"/>
    <mergeCell ref="A8:C8"/>
  </mergeCells>
  <printOptions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34">
      <selection activeCell="B44" sqref="B44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6" width="9.125" style="3" customWidth="1"/>
    <col min="7" max="16384" width="9.125" style="3" customWidth="1"/>
  </cols>
  <sheetData>
    <row r="1" ht="15">
      <c r="B1" s="110" t="s">
        <v>176</v>
      </c>
    </row>
    <row r="2" spans="1:6" ht="42" customHeight="1">
      <c r="A2" s="2"/>
      <c r="B2" s="1" t="s">
        <v>222</v>
      </c>
      <c r="C2" s="4"/>
      <c r="D2" s="127">
        <v>61</v>
      </c>
      <c r="E2" s="6" t="s">
        <v>1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16" t="s">
        <v>2</v>
      </c>
      <c r="B4" s="116"/>
      <c r="C4" s="116"/>
      <c r="D4" s="116"/>
      <c r="E4" s="116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3</v>
      </c>
      <c r="C6" s="9" t="s">
        <v>4</v>
      </c>
      <c r="D6" s="9" t="s">
        <v>5</v>
      </c>
      <c r="E6" s="9" t="s">
        <v>6</v>
      </c>
      <c r="F6" s="2"/>
    </row>
    <row r="7" spans="1:7" ht="15">
      <c r="A7" s="118" t="s">
        <v>60</v>
      </c>
      <c r="B7" s="121"/>
      <c r="C7" s="122"/>
      <c r="D7" s="23">
        <f>SUM(D8:D9)</f>
        <v>162.64644563222794</v>
      </c>
      <c r="E7" s="23">
        <v>0.22219459785823492</v>
      </c>
      <c r="F7" s="99"/>
      <c r="G7" s="83"/>
    </row>
    <row r="8" spans="1:7" ht="15" customHeight="1">
      <c r="A8" s="15">
        <v>1</v>
      </c>
      <c r="B8" s="22" t="s">
        <v>16</v>
      </c>
      <c r="C8" s="22" t="s">
        <v>17</v>
      </c>
      <c r="D8" s="17">
        <f>E8*12*$D$2</f>
        <v>47.19022995124924</v>
      </c>
      <c r="E8" s="18">
        <v>0.06446752725580497</v>
      </c>
      <c r="F8" s="99"/>
      <c r="G8" s="84"/>
    </row>
    <row r="9" spans="1:6" ht="60">
      <c r="A9" s="15">
        <v>2</v>
      </c>
      <c r="B9" s="22" t="s">
        <v>18</v>
      </c>
      <c r="C9" s="22" t="s">
        <v>17</v>
      </c>
      <c r="D9" s="17">
        <f>E9*12*$D$2</f>
        <v>115.45621568097869</v>
      </c>
      <c r="E9" s="17">
        <v>0.1577270706024299</v>
      </c>
      <c r="F9" s="99"/>
    </row>
    <row r="10" spans="1:6" ht="15">
      <c r="A10" s="123" t="s">
        <v>61</v>
      </c>
      <c r="B10" s="124"/>
      <c r="C10" s="124"/>
      <c r="D10" s="24">
        <f>SUM(D11:D12)</f>
        <v>577.9252397643006</v>
      </c>
      <c r="E10" s="24">
        <v>0.7895153548692632</v>
      </c>
      <c r="F10" s="99"/>
    </row>
    <row r="11" spans="1:6" ht="60">
      <c r="A11" s="15">
        <v>3</v>
      </c>
      <c r="B11" s="22" t="s">
        <v>67</v>
      </c>
      <c r="C11" s="22" t="s">
        <v>17</v>
      </c>
      <c r="D11" s="17">
        <f>E11*12*$D$2</f>
        <v>24.722584722695395</v>
      </c>
      <c r="E11" s="17">
        <v>0.03377402284521229</v>
      </c>
      <c r="F11" s="99"/>
    </row>
    <row r="12" spans="1:6" ht="60">
      <c r="A12" s="15">
        <v>4</v>
      </c>
      <c r="B12" s="22" t="s">
        <v>21</v>
      </c>
      <c r="C12" s="22" t="s">
        <v>73</v>
      </c>
      <c r="D12" s="17">
        <f>E12*12*$D$2</f>
        <v>553.2026550416052</v>
      </c>
      <c r="E12" s="20">
        <v>0.7557413320240509</v>
      </c>
      <c r="F12" s="99"/>
    </row>
    <row r="13" spans="1:6" ht="15">
      <c r="A13" s="123" t="s">
        <v>64</v>
      </c>
      <c r="B13" s="123"/>
      <c r="C13" s="123"/>
      <c r="D13" s="25">
        <f>SUM(D14)</f>
        <v>612.4656922563274</v>
      </c>
      <c r="E13" s="25">
        <v>0.8367017653774964</v>
      </c>
      <c r="F13" s="99"/>
    </row>
    <row r="14" spans="1:6" ht="15">
      <c r="A14" s="15">
        <v>5</v>
      </c>
      <c r="B14" s="22" t="s">
        <v>24</v>
      </c>
      <c r="C14" s="22" t="s">
        <v>25</v>
      </c>
      <c r="D14" s="17">
        <f>E14*12*$D$2</f>
        <v>612.4656922563274</v>
      </c>
      <c r="E14" s="20">
        <v>0.8367017653774964</v>
      </c>
      <c r="F14" s="99"/>
    </row>
    <row r="15" spans="1:6" ht="15">
      <c r="A15" s="9"/>
      <c r="B15" s="27" t="s">
        <v>26</v>
      </c>
      <c r="C15" s="27"/>
      <c r="D15" s="47">
        <f>+D7+D10+D13</f>
        <v>1353.0373776528559</v>
      </c>
      <c r="E15" s="12">
        <v>1.8484117181049944</v>
      </c>
      <c r="F15" s="99"/>
    </row>
    <row r="16" spans="1:6" ht="15">
      <c r="A16" s="28"/>
      <c r="B16" s="29"/>
      <c r="C16" s="30"/>
      <c r="D16" s="31"/>
      <c r="E16" s="32"/>
      <c r="F16" s="2"/>
    </row>
    <row r="17" spans="1:6" ht="15">
      <c r="A17" s="33"/>
      <c r="B17" s="33"/>
      <c r="C17" s="33"/>
      <c r="D17" s="33"/>
      <c r="E17" s="33"/>
      <c r="F17" s="34"/>
    </row>
    <row r="18" spans="1:6" ht="105">
      <c r="A18" s="11" t="s">
        <v>27</v>
      </c>
      <c r="B18" s="11" t="s">
        <v>28</v>
      </c>
      <c r="C18" s="11" t="s">
        <v>29</v>
      </c>
      <c r="D18" s="11" t="s">
        <v>30</v>
      </c>
      <c r="E18" s="11" t="s">
        <v>31</v>
      </c>
      <c r="F18" s="11" t="s">
        <v>32</v>
      </c>
    </row>
    <row r="19" spans="1:6" ht="15">
      <c r="A19" s="11">
        <v>1</v>
      </c>
      <c r="B19" s="8" t="s">
        <v>74</v>
      </c>
      <c r="C19" s="11" t="s">
        <v>75</v>
      </c>
      <c r="D19" s="81">
        <v>1754.28</v>
      </c>
      <c r="E19" s="36">
        <f>D19/12/$D$2</f>
        <v>2.3965573770491804</v>
      </c>
      <c r="F19" s="37">
        <v>1</v>
      </c>
    </row>
    <row r="20" spans="1:6" ht="15">
      <c r="A20" s="11"/>
      <c r="B20" s="38" t="s">
        <v>35</v>
      </c>
      <c r="C20" s="10"/>
      <c r="D20" s="53">
        <f>SUM(D19:D19)</f>
        <v>1754.28</v>
      </c>
      <c r="E20" s="39">
        <f>SUM(E19:E19)</f>
        <v>2.3965573770491804</v>
      </c>
      <c r="F20" s="40"/>
    </row>
    <row r="21" spans="1:6" ht="15">
      <c r="A21" s="28"/>
      <c r="B21" s="29"/>
      <c r="C21" s="41"/>
      <c r="D21" s="41"/>
      <c r="E21" s="41"/>
      <c r="F21" s="41"/>
    </row>
    <row r="22" spans="1:6" ht="15">
      <c r="A22" s="28"/>
      <c r="B22" s="29"/>
      <c r="C22" s="41"/>
      <c r="D22" s="41"/>
      <c r="E22" s="41"/>
      <c r="F22" s="41"/>
    </row>
    <row r="23" spans="1:6" ht="15">
      <c r="A23" s="28"/>
      <c r="B23" s="29"/>
      <c r="C23" s="41"/>
      <c r="D23" s="41"/>
      <c r="E23" s="41"/>
      <c r="F23" s="41"/>
    </row>
    <row r="24" spans="1:6" ht="29.25">
      <c r="A24" s="28"/>
      <c r="B24" s="29" t="s">
        <v>36</v>
      </c>
      <c r="C24" s="42">
        <f>D15+D20</f>
        <v>3107.3173776528556</v>
      </c>
      <c r="D24" s="42"/>
      <c r="E24" s="42"/>
      <c r="F24" s="41"/>
    </row>
    <row r="25" spans="1:6" ht="15">
      <c r="A25" s="28"/>
      <c r="B25" s="29" t="s">
        <v>37</v>
      </c>
      <c r="C25" s="43">
        <f>E15+E20</f>
        <v>4.2449690951541745</v>
      </c>
      <c r="D25" s="41"/>
      <c r="E25" s="41"/>
      <c r="F25" s="41"/>
    </row>
    <row r="26" spans="1:6" ht="15">
      <c r="A26" s="28"/>
      <c r="B26" s="29"/>
      <c r="C26" s="43"/>
      <c r="D26" s="41"/>
      <c r="E26" s="41"/>
      <c r="F26" s="41"/>
    </row>
    <row r="27" spans="1:6" ht="84.75" customHeight="1">
      <c r="A27" s="28"/>
      <c r="B27" s="29"/>
      <c r="C27" s="43"/>
      <c r="D27" s="41"/>
      <c r="E27" s="41"/>
      <c r="F27" s="41"/>
    </row>
    <row r="28" spans="1:6" ht="15">
      <c r="A28" s="2"/>
      <c r="B28" s="2"/>
      <c r="C28" s="2"/>
      <c r="D28" s="2"/>
      <c r="E28" s="2"/>
      <c r="F28" s="2"/>
    </row>
    <row r="29" spans="1:6" ht="33" customHeight="1">
      <c r="A29" s="116" t="s">
        <v>38</v>
      </c>
      <c r="B29" s="116"/>
      <c r="C29" s="116"/>
      <c r="D29" s="116"/>
      <c r="E29" s="116"/>
      <c r="F29" s="116"/>
    </row>
    <row r="30" spans="1:6" ht="15">
      <c r="A30" s="1"/>
      <c r="B30" s="1"/>
      <c r="C30" s="1"/>
      <c r="D30" s="2"/>
      <c r="E30" s="2"/>
      <c r="F30" s="2"/>
    </row>
    <row r="31" spans="1:6" ht="71.25">
      <c r="A31" s="8"/>
      <c r="B31" s="9" t="s">
        <v>3</v>
      </c>
      <c r="C31" s="9" t="s">
        <v>4</v>
      </c>
      <c r="D31" s="9" t="s">
        <v>5</v>
      </c>
      <c r="E31" s="9" t="s">
        <v>6</v>
      </c>
      <c r="F31" s="2"/>
    </row>
    <row r="32" spans="1:5" ht="30" customHeight="1">
      <c r="A32" s="117" t="s">
        <v>135</v>
      </c>
      <c r="B32" s="117"/>
      <c r="C32" s="117"/>
      <c r="D32" s="12">
        <f>D33+D34</f>
        <v>70.27199999999999</v>
      </c>
      <c r="E32" s="12">
        <f>E33+E34</f>
        <v>0.096</v>
      </c>
    </row>
    <row r="33" spans="1:5" ht="43.5" customHeight="1">
      <c r="A33" s="15">
        <v>1</v>
      </c>
      <c r="B33" s="44" t="s">
        <v>43</v>
      </c>
      <c r="C33" s="44" t="s">
        <v>44</v>
      </c>
      <c r="D33" s="17">
        <f>E33*$D$2*12</f>
        <v>17.567999999999998</v>
      </c>
      <c r="E33" s="45">
        <v>0.024</v>
      </c>
    </row>
    <row r="34" spans="1:5" ht="15">
      <c r="A34" s="15">
        <v>2</v>
      </c>
      <c r="B34" s="46" t="s">
        <v>45</v>
      </c>
      <c r="C34" s="8" t="s">
        <v>41</v>
      </c>
      <c r="D34" s="17">
        <f>E34*$D$2*12</f>
        <v>52.70399999999999</v>
      </c>
      <c r="E34" s="18">
        <v>0.072</v>
      </c>
    </row>
    <row r="35" spans="1:6" ht="15">
      <c r="A35" s="9"/>
      <c r="B35" s="27" t="s">
        <v>26</v>
      </c>
      <c r="C35" s="27"/>
      <c r="D35" s="47">
        <f>+D32</f>
        <v>70.27199999999999</v>
      </c>
      <c r="E35" s="12">
        <f>+E32</f>
        <v>0.096</v>
      </c>
      <c r="F35" s="6"/>
    </row>
    <row r="36" spans="1:6" ht="15">
      <c r="A36" s="2"/>
      <c r="B36" s="2"/>
      <c r="C36" s="2"/>
      <c r="D36" s="2"/>
      <c r="E36" s="2"/>
      <c r="F36" s="2"/>
    </row>
    <row r="37" spans="1:6" ht="15">
      <c r="A37" s="33"/>
      <c r="B37" s="33"/>
      <c r="C37" s="33"/>
      <c r="D37" s="33"/>
      <c r="E37" s="33"/>
      <c r="F37" s="34"/>
    </row>
    <row r="38" spans="1:6" ht="105">
      <c r="A38" s="11" t="s">
        <v>27</v>
      </c>
      <c r="B38" s="11" t="s">
        <v>28</v>
      </c>
      <c r="C38" s="11" t="s">
        <v>29</v>
      </c>
      <c r="D38" s="11" t="s">
        <v>30</v>
      </c>
      <c r="E38" s="11" t="s">
        <v>46</v>
      </c>
      <c r="F38" s="11" t="s">
        <v>32</v>
      </c>
    </row>
    <row r="39" spans="1:6" ht="15">
      <c r="A39" s="11">
        <v>1</v>
      </c>
      <c r="B39" s="8" t="s">
        <v>74</v>
      </c>
      <c r="C39" s="11" t="s">
        <v>47</v>
      </c>
      <c r="D39" s="48">
        <v>1169.52</v>
      </c>
      <c r="E39" s="49">
        <f>D39/12/$D$2</f>
        <v>1.5977049180327867</v>
      </c>
      <c r="F39" s="37">
        <v>1</v>
      </c>
    </row>
    <row r="40" spans="1:6" ht="15">
      <c r="A40" s="50"/>
      <c r="B40" s="50" t="s">
        <v>35</v>
      </c>
      <c r="C40" s="50"/>
      <c r="D40" s="51">
        <f>SUM(D39:D39)</f>
        <v>1169.52</v>
      </c>
      <c r="E40" s="52">
        <f>SUM(E39:E39)</f>
        <v>1.5977049180327867</v>
      </c>
      <c r="F40" s="50"/>
    </row>
    <row r="44" spans="2:3" ht="29.25">
      <c r="B44" s="29" t="s">
        <v>223</v>
      </c>
      <c r="C44" s="42">
        <f>C24</f>
        <v>3107.3173776528556</v>
      </c>
    </row>
  </sheetData>
  <sheetProtection/>
  <mergeCells count="6">
    <mergeCell ref="A4:E4"/>
    <mergeCell ref="A29:F29"/>
    <mergeCell ref="A32:C32"/>
    <mergeCell ref="A7:C7"/>
    <mergeCell ref="A10:C10"/>
    <mergeCell ref="A13:C13"/>
  </mergeCells>
  <printOptions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34">
      <selection activeCell="B43" sqref="B43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110" t="s">
        <v>177</v>
      </c>
    </row>
    <row r="2" spans="1:6" ht="39" customHeight="1">
      <c r="A2" s="2"/>
      <c r="B2" s="1" t="s">
        <v>224</v>
      </c>
      <c r="C2" s="4"/>
      <c r="D2" s="5">
        <v>51.2</v>
      </c>
      <c r="E2" s="6" t="s">
        <v>1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16" t="s">
        <v>2</v>
      </c>
      <c r="B4" s="116"/>
      <c r="C4" s="116"/>
      <c r="D4" s="116"/>
      <c r="E4" s="116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3</v>
      </c>
      <c r="C6" s="9" t="s">
        <v>4</v>
      </c>
      <c r="D6" s="9" t="s">
        <v>5</v>
      </c>
      <c r="E6" s="9" t="s">
        <v>6</v>
      </c>
      <c r="F6" s="2"/>
    </row>
    <row r="7" spans="1:7" ht="15">
      <c r="A7" s="118" t="s">
        <v>49</v>
      </c>
      <c r="B7" s="119"/>
      <c r="C7" s="120"/>
      <c r="D7" s="12">
        <f>SUM(D8:D9)</f>
        <v>325.6624101089092</v>
      </c>
      <c r="E7" s="12">
        <v>0.5300494956199694</v>
      </c>
      <c r="F7" s="99"/>
      <c r="G7" s="83"/>
    </row>
    <row r="8" spans="1:7" ht="15.75" customHeight="1">
      <c r="A8" s="15">
        <v>1</v>
      </c>
      <c r="B8" s="8" t="s">
        <v>11</v>
      </c>
      <c r="C8" s="16" t="s">
        <v>12</v>
      </c>
      <c r="D8" s="17">
        <f>E8*$D$2*12</f>
        <v>297.95279973367724</v>
      </c>
      <c r="E8" s="20">
        <v>0.4849492183165319</v>
      </c>
      <c r="F8" s="99"/>
      <c r="G8" s="83"/>
    </row>
    <row r="9" spans="1:7" ht="30">
      <c r="A9" s="15">
        <v>2</v>
      </c>
      <c r="B9" s="22" t="s">
        <v>13</v>
      </c>
      <c r="C9" s="22" t="s">
        <v>14</v>
      </c>
      <c r="D9" s="17">
        <f>E9*$D$2*12</f>
        <v>27.709610375232003</v>
      </c>
      <c r="E9" s="17">
        <v>0.045100277303437505</v>
      </c>
      <c r="F9" s="99"/>
      <c r="G9" s="83"/>
    </row>
    <row r="10" spans="1:7" ht="15">
      <c r="A10" s="118" t="s">
        <v>52</v>
      </c>
      <c r="B10" s="121"/>
      <c r="C10" s="122"/>
      <c r="D10" s="23">
        <f>SUM(D11:D12)</f>
        <v>94.24319869606634</v>
      </c>
      <c r="E10" s="23">
        <v>0.15339062287771216</v>
      </c>
      <c r="F10" s="99"/>
      <c r="G10" s="83"/>
    </row>
    <row r="11" spans="1:7" ht="18.75" customHeight="1">
      <c r="A11" s="15">
        <v>3</v>
      </c>
      <c r="B11" s="22" t="s">
        <v>16</v>
      </c>
      <c r="C11" s="22" t="s">
        <v>17</v>
      </c>
      <c r="D11" s="17">
        <f>E11*12*$D$2</f>
        <v>51.909252946374124</v>
      </c>
      <c r="E11" s="17">
        <v>0.08448771638407247</v>
      </c>
      <c r="F11" s="99"/>
      <c r="G11" s="84"/>
    </row>
    <row r="12" spans="1:6" ht="60">
      <c r="A12" s="15">
        <v>4</v>
      </c>
      <c r="B12" s="22" t="s">
        <v>18</v>
      </c>
      <c r="C12" s="22" t="s">
        <v>17</v>
      </c>
      <c r="D12" s="17">
        <f>E12*12*$D$2</f>
        <v>42.33394574969222</v>
      </c>
      <c r="E12" s="17">
        <v>0.06890290649363967</v>
      </c>
      <c r="F12" s="99"/>
    </row>
    <row r="13" spans="1:6" ht="15">
      <c r="A13" s="123" t="s">
        <v>55</v>
      </c>
      <c r="B13" s="124"/>
      <c r="C13" s="124"/>
      <c r="D13" s="24">
        <f>SUM(D14:D15)</f>
        <v>267.7666925791989</v>
      </c>
      <c r="E13" s="24">
        <v>0.43581818453645643</v>
      </c>
      <c r="F13" s="99"/>
    </row>
    <row r="14" spans="1:6" ht="60">
      <c r="A14" s="15">
        <v>5</v>
      </c>
      <c r="B14" s="22" t="s">
        <v>67</v>
      </c>
      <c r="C14" s="22" t="s">
        <v>17</v>
      </c>
      <c r="D14" s="17">
        <f>E14*12*$D$2</f>
        <v>14.494659470057295</v>
      </c>
      <c r="E14" s="17">
        <v>0.023591568147879712</v>
      </c>
      <c r="F14" s="99"/>
    </row>
    <row r="15" spans="1:6" ht="60">
      <c r="A15" s="15">
        <v>6</v>
      </c>
      <c r="B15" s="22" t="s">
        <v>21</v>
      </c>
      <c r="C15" s="22" t="s">
        <v>68</v>
      </c>
      <c r="D15" s="17">
        <f>E15*12*$D$2</f>
        <v>253.27203310914157</v>
      </c>
      <c r="E15" s="17">
        <v>0.41222661638857677</v>
      </c>
      <c r="F15" s="99"/>
    </row>
    <row r="16" spans="1:6" ht="15">
      <c r="A16" s="123" t="s">
        <v>58</v>
      </c>
      <c r="B16" s="123"/>
      <c r="C16" s="123"/>
      <c r="D16" s="25">
        <f>SUM(D17)</f>
        <v>182.6217600850169</v>
      </c>
      <c r="E16" s="25">
        <v>0.2972359376383738</v>
      </c>
      <c r="F16" s="99"/>
    </row>
    <row r="17" spans="1:6" ht="15">
      <c r="A17" s="15">
        <v>7</v>
      </c>
      <c r="B17" s="22" t="s">
        <v>24</v>
      </c>
      <c r="C17" s="22" t="s">
        <v>25</v>
      </c>
      <c r="D17" s="17">
        <f>E17*12*$D$2</f>
        <v>182.6217600850169</v>
      </c>
      <c r="E17" s="26">
        <v>0.2972359376383738</v>
      </c>
      <c r="F17" s="99"/>
    </row>
    <row r="18" spans="1:6" ht="15">
      <c r="A18" s="9"/>
      <c r="B18" s="27" t="s">
        <v>26</v>
      </c>
      <c r="C18" s="27"/>
      <c r="D18" s="47">
        <f>D7+D10+D13+D16</f>
        <v>870.2940614691913</v>
      </c>
      <c r="E18" s="12">
        <v>1.4164942406725118</v>
      </c>
      <c r="F18" s="99"/>
    </row>
    <row r="19" spans="1:6" ht="15">
      <c r="A19" s="28"/>
      <c r="B19" s="29"/>
      <c r="C19" s="30"/>
      <c r="D19" s="90"/>
      <c r="E19" s="61"/>
      <c r="F19" s="2"/>
    </row>
    <row r="20" spans="1:6" ht="15">
      <c r="A20" s="33"/>
      <c r="B20" s="33"/>
      <c r="C20" s="33"/>
      <c r="D20" s="33"/>
      <c r="E20" s="33"/>
      <c r="F20" s="34"/>
    </row>
    <row r="21" spans="1:6" ht="105">
      <c r="A21" s="11" t="s">
        <v>27</v>
      </c>
      <c r="B21" s="11" t="s">
        <v>28</v>
      </c>
      <c r="C21" s="11" t="s">
        <v>29</v>
      </c>
      <c r="D21" s="11" t="s">
        <v>30</v>
      </c>
      <c r="E21" s="11" t="s">
        <v>31</v>
      </c>
      <c r="F21" s="11" t="s">
        <v>32</v>
      </c>
    </row>
    <row r="22" spans="1:6" ht="15">
      <c r="A22" s="11">
        <v>1</v>
      </c>
      <c r="B22" s="8" t="s">
        <v>139</v>
      </c>
      <c r="C22" s="11" t="s">
        <v>149</v>
      </c>
      <c r="D22" s="81">
        <v>1471.8</v>
      </c>
      <c r="E22" s="36">
        <f>D22/12/D2</f>
        <v>2.3955078124999996</v>
      </c>
      <c r="F22" s="37">
        <v>2</v>
      </c>
    </row>
    <row r="23" spans="1:6" ht="15">
      <c r="A23" s="11"/>
      <c r="B23" s="38" t="s">
        <v>35</v>
      </c>
      <c r="C23" s="10"/>
      <c r="D23" s="53">
        <f>SUM(D22:D22)</f>
        <v>1471.8</v>
      </c>
      <c r="E23" s="39">
        <f>SUM(E22:E22)</f>
        <v>2.3955078124999996</v>
      </c>
      <c r="F23" s="40"/>
    </row>
    <row r="24" spans="1:6" ht="15">
      <c r="A24" s="28"/>
      <c r="B24" s="29"/>
      <c r="C24" s="41"/>
      <c r="D24" s="41"/>
      <c r="E24" s="41"/>
      <c r="F24" s="41"/>
    </row>
    <row r="25" spans="1:6" ht="15">
      <c r="A25" s="28"/>
      <c r="B25" s="29"/>
      <c r="C25" s="41"/>
      <c r="D25" s="41"/>
      <c r="E25" s="41"/>
      <c r="F25" s="41"/>
    </row>
    <row r="26" spans="1:6" ht="15">
      <c r="A26" s="28"/>
      <c r="B26" s="29"/>
      <c r="C26" s="41"/>
      <c r="D26" s="41"/>
      <c r="E26" s="41"/>
      <c r="F26" s="41"/>
    </row>
    <row r="27" spans="1:6" ht="29.25">
      <c r="A27" s="28"/>
      <c r="B27" s="29" t="s">
        <v>36</v>
      </c>
      <c r="C27" s="42">
        <f>D18+D23</f>
        <v>2342.0940614691913</v>
      </c>
      <c r="D27" s="42"/>
      <c r="E27" s="42"/>
      <c r="F27" s="41"/>
    </row>
    <row r="28" spans="1:6" ht="15">
      <c r="A28" s="28"/>
      <c r="B28" s="29" t="s">
        <v>37</v>
      </c>
      <c r="C28" s="43">
        <f>E18+E23</f>
        <v>3.8120020531725114</v>
      </c>
      <c r="D28" s="41"/>
      <c r="E28" s="41"/>
      <c r="F28" s="41"/>
    </row>
    <row r="29" spans="1:6" ht="43.5" customHeight="1">
      <c r="A29" s="28"/>
      <c r="B29" s="29"/>
      <c r="C29" s="43"/>
      <c r="D29" s="41"/>
      <c r="E29" s="41"/>
      <c r="F29" s="41"/>
    </row>
    <row r="30" spans="1:6" ht="15.75" customHeight="1">
      <c r="A30" s="2"/>
      <c r="B30" s="2"/>
      <c r="C30" s="2"/>
      <c r="D30" s="2"/>
      <c r="E30" s="2"/>
      <c r="F30" s="2"/>
    </row>
    <row r="31" spans="1:6" ht="33" customHeight="1">
      <c r="A31" s="116" t="s">
        <v>38</v>
      </c>
      <c r="B31" s="116"/>
      <c r="C31" s="116"/>
      <c r="D31" s="116"/>
      <c r="E31" s="116"/>
      <c r="F31" s="116"/>
    </row>
    <row r="32" spans="1:6" ht="15">
      <c r="A32" s="1"/>
      <c r="B32" s="1"/>
      <c r="C32" s="1"/>
      <c r="D32" s="2"/>
      <c r="E32" s="2"/>
      <c r="F32" s="2"/>
    </row>
    <row r="33" spans="1:6" ht="71.25">
      <c r="A33" s="8"/>
      <c r="B33" s="9" t="s">
        <v>3</v>
      </c>
      <c r="C33" s="9" t="s">
        <v>4</v>
      </c>
      <c r="D33" s="9" t="s">
        <v>5</v>
      </c>
      <c r="E33" s="9" t="s">
        <v>6</v>
      </c>
      <c r="F33" s="2"/>
    </row>
    <row r="34" spans="1:5" ht="30" customHeight="1">
      <c r="A34" s="117" t="s">
        <v>39</v>
      </c>
      <c r="B34" s="117"/>
      <c r="C34" s="117"/>
      <c r="D34" s="12">
        <f>D35</f>
        <v>7.372800000000002</v>
      </c>
      <c r="E34" s="12">
        <f>E35</f>
        <v>0.012</v>
      </c>
    </row>
    <row r="35" spans="1:5" ht="30">
      <c r="A35" s="15">
        <v>1</v>
      </c>
      <c r="B35" s="44" t="s">
        <v>40</v>
      </c>
      <c r="C35" s="44" t="s">
        <v>112</v>
      </c>
      <c r="D35" s="17">
        <f>E35*12*$D$2</f>
        <v>7.372800000000002</v>
      </c>
      <c r="E35" s="45">
        <v>0.012</v>
      </c>
    </row>
    <row r="36" spans="1:5" ht="32.25" customHeight="1">
      <c r="A36" s="117" t="s">
        <v>42</v>
      </c>
      <c r="B36" s="117"/>
      <c r="C36" s="117"/>
      <c r="D36" s="12">
        <f>D37+D38</f>
        <v>58.982400000000005</v>
      </c>
      <c r="E36" s="12">
        <f>E37+E38</f>
        <v>0.096</v>
      </c>
    </row>
    <row r="37" spans="1:5" ht="45" customHeight="1">
      <c r="A37" s="15">
        <v>2</v>
      </c>
      <c r="B37" s="44" t="s">
        <v>43</v>
      </c>
      <c r="C37" s="44" t="s">
        <v>44</v>
      </c>
      <c r="D37" s="17">
        <f>E37*$D$2*12</f>
        <v>14.745600000000001</v>
      </c>
      <c r="E37" s="45">
        <v>0.024</v>
      </c>
    </row>
    <row r="38" spans="1:5" ht="15">
      <c r="A38" s="15">
        <v>3</v>
      </c>
      <c r="B38" s="46" t="s">
        <v>45</v>
      </c>
      <c r="C38" s="8" t="s">
        <v>112</v>
      </c>
      <c r="D38" s="17">
        <f>E38*$D$2*12</f>
        <v>44.2368</v>
      </c>
      <c r="E38" s="18">
        <v>0.072</v>
      </c>
    </row>
    <row r="39" spans="1:6" ht="15">
      <c r="A39" s="9"/>
      <c r="B39" s="27" t="s">
        <v>26</v>
      </c>
      <c r="C39" s="27"/>
      <c r="D39" s="47">
        <f>D34+D36</f>
        <v>66.35520000000001</v>
      </c>
      <c r="E39" s="12">
        <f>E34+E36</f>
        <v>0.108</v>
      </c>
      <c r="F39" s="6"/>
    </row>
    <row r="40" spans="1:6" ht="15">
      <c r="A40" s="2"/>
      <c r="B40" s="2"/>
      <c r="C40" s="2"/>
      <c r="D40" s="2"/>
      <c r="E40" s="2"/>
      <c r="F40" s="2"/>
    </row>
    <row r="43" spans="2:3" ht="29.25">
      <c r="B43" s="29" t="s">
        <v>225</v>
      </c>
      <c r="C43" s="42">
        <f>C27</f>
        <v>2342.0940614691913</v>
      </c>
    </row>
  </sheetData>
  <sheetProtection/>
  <mergeCells count="8">
    <mergeCell ref="A31:F31"/>
    <mergeCell ref="A34:C34"/>
    <mergeCell ref="A36:C36"/>
    <mergeCell ref="A4:E4"/>
    <mergeCell ref="A7:C7"/>
    <mergeCell ref="A10:C10"/>
    <mergeCell ref="A13:C13"/>
    <mergeCell ref="A16:C16"/>
  </mergeCells>
  <printOptions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46">
      <selection activeCell="B49" sqref="B49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110" t="s">
        <v>178</v>
      </c>
    </row>
    <row r="2" spans="1:6" ht="39" customHeight="1">
      <c r="A2" s="2"/>
      <c r="B2" s="1" t="s">
        <v>226</v>
      </c>
      <c r="C2" s="4"/>
      <c r="D2" s="5">
        <v>387.8</v>
      </c>
      <c r="E2" s="6" t="s">
        <v>1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16" t="s">
        <v>2</v>
      </c>
      <c r="B4" s="116"/>
      <c r="C4" s="116"/>
      <c r="D4" s="116"/>
      <c r="E4" s="116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3</v>
      </c>
      <c r="C6" s="9" t="s">
        <v>4</v>
      </c>
      <c r="D6" s="9" t="s">
        <v>5</v>
      </c>
      <c r="E6" s="9" t="s">
        <v>6</v>
      </c>
      <c r="F6" s="2"/>
    </row>
    <row r="7" spans="1:7" ht="15">
      <c r="A7" s="118" t="s">
        <v>49</v>
      </c>
      <c r="B7" s="119"/>
      <c r="C7" s="120"/>
      <c r="D7" s="12">
        <f>SUM(D8:D9)</f>
        <v>976.9872303267257</v>
      </c>
      <c r="E7" s="12">
        <v>0.20994224478397921</v>
      </c>
      <c r="F7" s="99"/>
      <c r="G7" s="14"/>
    </row>
    <row r="8" spans="1:7" ht="15">
      <c r="A8" s="15">
        <v>1</v>
      </c>
      <c r="B8" s="8" t="s">
        <v>11</v>
      </c>
      <c r="C8" s="16" t="s">
        <v>12</v>
      </c>
      <c r="D8" s="17">
        <f>E8*$D$2*12</f>
        <v>893.85839920103</v>
      </c>
      <c r="E8" s="20">
        <v>0.19207890648122528</v>
      </c>
      <c r="F8" s="99"/>
      <c r="G8" s="14"/>
    </row>
    <row r="9" spans="1:7" ht="30">
      <c r="A9" s="15">
        <v>2</v>
      </c>
      <c r="B9" s="22" t="s">
        <v>13</v>
      </c>
      <c r="C9" s="22" t="s">
        <v>14</v>
      </c>
      <c r="D9" s="17">
        <f>E9*$D$2*12</f>
        <v>83.12883112569567</v>
      </c>
      <c r="E9" s="17">
        <v>0.017863338302753926</v>
      </c>
      <c r="F9" s="99"/>
      <c r="G9" s="14"/>
    </row>
    <row r="10" spans="1:7" ht="15">
      <c r="A10" s="118" t="s">
        <v>52</v>
      </c>
      <c r="B10" s="121"/>
      <c r="C10" s="122"/>
      <c r="D10" s="23">
        <f>SUM(D11:D13)</f>
        <v>4078.6299930245586</v>
      </c>
      <c r="E10" s="23">
        <v>0.8764461906963552</v>
      </c>
      <c r="F10" s="99"/>
      <c r="G10" s="14"/>
    </row>
    <row r="11" spans="1:7" ht="15" customHeight="1">
      <c r="A11" s="15">
        <v>3</v>
      </c>
      <c r="B11" s="22" t="s">
        <v>16</v>
      </c>
      <c r="C11" s="22" t="s">
        <v>17</v>
      </c>
      <c r="D11" s="17">
        <f>E11*12*$D$2</f>
        <v>103.81850589274816</v>
      </c>
      <c r="E11" s="17">
        <v>0.02230928869966223</v>
      </c>
      <c r="F11" s="99"/>
      <c r="G11" s="14"/>
    </row>
    <row r="12" spans="1:7" ht="30">
      <c r="A12" s="15">
        <v>4</v>
      </c>
      <c r="B12" s="22" t="s">
        <v>70</v>
      </c>
      <c r="C12" s="22" t="s">
        <v>17</v>
      </c>
      <c r="D12" s="17">
        <f>E12*12*$D$2</f>
        <v>312.98972653075833</v>
      </c>
      <c r="E12" s="17">
        <v>0.06725754824883065</v>
      </c>
      <c r="F12" s="99"/>
      <c r="G12" s="14"/>
    </row>
    <row r="13" spans="1:7" ht="90">
      <c r="A13" s="15">
        <v>5</v>
      </c>
      <c r="B13" s="22" t="s">
        <v>71</v>
      </c>
      <c r="C13" s="22" t="s">
        <v>17</v>
      </c>
      <c r="D13" s="17">
        <f>E13*12*$D$2</f>
        <v>3661.821760601052</v>
      </c>
      <c r="E13" s="17">
        <v>0.7868793537478623</v>
      </c>
      <c r="F13" s="99"/>
      <c r="G13" s="14"/>
    </row>
    <row r="14" spans="1:7" ht="15">
      <c r="A14" s="123" t="s">
        <v>55</v>
      </c>
      <c r="B14" s="124"/>
      <c r="C14" s="124"/>
      <c r="D14" s="24">
        <f>SUM(D15:D16)</f>
        <v>6447.999830808577</v>
      </c>
      <c r="E14" s="24">
        <v>1.3855939124137395</v>
      </c>
      <c r="F14" s="99"/>
      <c r="G14" s="14"/>
    </row>
    <row r="15" spans="1:7" ht="60">
      <c r="A15" s="15">
        <v>6</v>
      </c>
      <c r="B15" s="22" t="s">
        <v>20</v>
      </c>
      <c r="C15" s="22" t="s">
        <v>17</v>
      </c>
      <c r="D15" s="17">
        <f>E15*12*$D$2</f>
        <v>391.4560019081186</v>
      </c>
      <c r="E15" s="17">
        <v>0.08411896207411865</v>
      </c>
      <c r="F15" s="99"/>
      <c r="G15" s="14"/>
    </row>
    <row r="16" spans="1:7" ht="75">
      <c r="A16" s="15">
        <v>7</v>
      </c>
      <c r="B16" s="22" t="s">
        <v>21</v>
      </c>
      <c r="C16" s="22" t="s">
        <v>22</v>
      </c>
      <c r="D16" s="17">
        <f>E16*12*$D$2</f>
        <v>6056.543828900459</v>
      </c>
      <c r="E16" s="17">
        <v>1.3014749503396208</v>
      </c>
      <c r="F16" s="99"/>
      <c r="G16" s="14"/>
    </row>
    <row r="17" spans="1:7" ht="15">
      <c r="A17" s="123" t="s">
        <v>58</v>
      </c>
      <c r="B17" s="123"/>
      <c r="C17" s="123"/>
      <c r="D17" s="25">
        <f>SUM(D18)</f>
        <v>513.8690138724431</v>
      </c>
      <c r="E17" s="25">
        <v>0.110423975819246</v>
      </c>
      <c r="F17" s="99"/>
      <c r="G17" s="14"/>
    </row>
    <row r="18" spans="1:7" ht="15">
      <c r="A18" s="15">
        <v>8</v>
      </c>
      <c r="B18" s="22" t="s">
        <v>24</v>
      </c>
      <c r="C18" s="22" t="s">
        <v>25</v>
      </c>
      <c r="D18" s="17">
        <f>E18*12*$D$2</f>
        <v>513.8690138724431</v>
      </c>
      <c r="E18" s="26">
        <v>0.110423975819246</v>
      </c>
      <c r="F18" s="99"/>
      <c r="G18" s="14"/>
    </row>
    <row r="19" spans="1:7" ht="15">
      <c r="A19" s="9"/>
      <c r="B19" s="27" t="s">
        <v>26</v>
      </c>
      <c r="C19" s="27"/>
      <c r="D19" s="47">
        <f>D7+D10+D14+D17</f>
        <v>12017.486068032305</v>
      </c>
      <c r="E19" s="12">
        <v>2.58240632371332</v>
      </c>
      <c r="F19" s="99"/>
      <c r="G19" s="14"/>
    </row>
    <row r="20" spans="1:6" ht="6" customHeight="1">
      <c r="A20" s="28"/>
      <c r="B20" s="29"/>
      <c r="C20" s="30"/>
      <c r="D20" s="90"/>
      <c r="E20" s="61"/>
      <c r="F20" s="2"/>
    </row>
    <row r="21" spans="1:6" ht="4.5" customHeight="1">
      <c r="A21" s="28"/>
      <c r="B21" s="29"/>
      <c r="C21" s="43"/>
      <c r="D21" s="41"/>
      <c r="E21" s="41"/>
      <c r="F21" s="41"/>
    </row>
    <row r="22" spans="1:6" ht="105">
      <c r="A22" s="11" t="s">
        <v>27</v>
      </c>
      <c r="B22" s="11" t="s">
        <v>28</v>
      </c>
      <c r="C22" s="11" t="s">
        <v>29</v>
      </c>
      <c r="D22" s="11" t="s">
        <v>30</v>
      </c>
      <c r="E22" s="11" t="s">
        <v>31</v>
      </c>
      <c r="F22" s="11" t="s">
        <v>32</v>
      </c>
    </row>
    <row r="23" spans="1:6" ht="15">
      <c r="A23" s="11">
        <v>1</v>
      </c>
      <c r="B23" s="86" t="s">
        <v>227</v>
      </c>
      <c r="C23" s="11" t="s">
        <v>150</v>
      </c>
      <c r="D23" s="11">
        <v>3388</v>
      </c>
      <c r="E23" s="92">
        <f aca="true" t="shared" si="0" ref="E23:E28">D23/12/$D$2</f>
        <v>0.7280385078219013</v>
      </c>
      <c r="F23" s="11">
        <v>1</v>
      </c>
    </row>
    <row r="24" spans="1:6" ht="15">
      <c r="A24" s="11">
        <v>2</v>
      </c>
      <c r="B24" s="86" t="s">
        <v>228</v>
      </c>
      <c r="C24" s="11" t="s">
        <v>151</v>
      </c>
      <c r="D24" s="11">
        <v>2904</v>
      </c>
      <c r="E24" s="92">
        <f t="shared" si="0"/>
        <v>0.6240330067044868</v>
      </c>
      <c r="F24" s="11">
        <v>1</v>
      </c>
    </row>
    <row r="25" spans="1:6" ht="15">
      <c r="A25" s="11">
        <v>3</v>
      </c>
      <c r="B25" s="86" t="s">
        <v>77</v>
      </c>
      <c r="C25" s="11" t="s">
        <v>152</v>
      </c>
      <c r="D25" s="11">
        <v>1355.2</v>
      </c>
      <c r="E25" s="92">
        <f t="shared" si="0"/>
        <v>0.29121540312876054</v>
      </c>
      <c r="F25" s="11">
        <v>1</v>
      </c>
    </row>
    <row r="26" spans="1:6" ht="15">
      <c r="A26" s="11">
        <v>4</v>
      </c>
      <c r="B26" s="86" t="s">
        <v>127</v>
      </c>
      <c r="C26" s="11" t="s">
        <v>153</v>
      </c>
      <c r="D26" s="11">
        <v>1815</v>
      </c>
      <c r="E26" s="92">
        <f t="shared" si="0"/>
        <v>0.3900206291903043</v>
      </c>
      <c r="F26" s="11">
        <v>1</v>
      </c>
    </row>
    <row r="27" spans="1:6" ht="15">
      <c r="A27" s="11">
        <v>5</v>
      </c>
      <c r="B27" s="86" t="s">
        <v>229</v>
      </c>
      <c r="C27" s="11" t="s">
        <v>154</v>
      </c>
      <c r="D27" s="11">
        <v>968</v>
      </c>
      <c r="E27" s="92">
        <f t="shared" si="0"/>
        <v>0.20801100223482896</v>
      </c>
      <c r="F27" s="11">
        <v>1</v>
      </c>
    </row>
    <row r="28" spans="1:6" ht="15">
      <c r="A28" s="11">
        <v>6</v>
      </c>
      <c r="B28" s="86" t="s">
        <v>230</v>
      </c>
      <c r="C28" s="11" t="s">
        <v>155</v>
      </c>
      <c r="D28" s="11">
        <v>363</v>
      </c>
      <c r="E28" s="92">
        <f t="shared" si="0"/>
        <v>0.07800412583806085</v>
      </c>
      <c r="F28" s="11">
        <v>1</v>
      </c>
    </row>
    <row r="29" spans="1:6" ht="15">
      <c r="A29" s="11"/>
      <c r="B29" s="38" t="s">
        <v>35</v>
      </c>
      <c r="C29" s="10"/>
      <c r="D29" s="53">
        <f>SUM(D23:D28)</f>
        <v>10793.2</v>
      </c>
      <c r="E29" s="39">
        <f>SUM(E23:E28)</f>
        <v>2.319322674918343</v>
      </c>
      <c r="F29" s="40"/>
    </row>
    <row r="30" spans="1:6" ht="7.5" customHeight="1">
      <c r="A30" s="28"/>
      <c r="B30" s="29"/>
      <c r="C30" s="43"/>
      <c r="D30" s="41"/>
      <c r="E30" s="41"/>
      <c r="F30" s="41"/>
    </row>
    <row r="31" spans="1:6" ht="29.25">
      <c r="A31" s="28"/>
      <c r="B31" s="29" t="s">
        <v>36</v>
      </c>
      <c r="C31" s="42">
        <f>D19+D29</f>
        <v>22810.686068032308</v>
      </c>
      <c r="D31" s="41"/>
      <c r="E31" s="41"/>
      <c r="F31" s="41"/>
    </row>
    <row r="32" spans="1:6" ht="15">
      <c r="A32" s="28"/>
      <c r="B32" s="29" t="s">
        <v>37</v>
      </c>
      <c r="C32" s="43">
        <f>E19+E29</f>
        <v>4.901728998631663</v>
      </c>
      <c r="D32" s="41"/>
      <c r="E32" s="41"/>
      <c r="F32" s="41"/>
    </row>
    <row r="33" spans="1:6" ht="15">
      <c r="A33" s="2"/>
      <c r="B33" s="2"/>
      <c r="C33" s="2"/>
      <c r="D33" s="2"/>
      <c r="E33" s="2"/>
      <c r="F33" s="2"/>
    </row>
    <row r="34" spans="1:6" ht="33" customHeight="1">
      <c r="A34" s="116" t="s">
        <v>38</v>
      </c>
      <c r="B34" s="116"/>
      <c r="C34" s="116"/>
      <c r="D34" s="116"/>
      <c r="E34" s="116"/>
      <c r="F34" s="116"/>
    </row>
    <row r="35" spans="1:6" ht="15">
      <c r="A35" s="1"/>
      <c r="B35" s="1"/>
      <c r="C35" s="1"/>
      <c r="D35" s="2"/>
      <c r="E35" s="2"/>
      <c r="F35" s="2"/>
    </row>
    <row r="36" spans="1:6" ht="71.25">
      <c r="A36" s="8"/>
      <c r="B36" s="9" t="s">
        <v>3</v>
      </c>
      <c r="C36" s="9" t="s">
        <v>4</v>
      </c>
      <c r="D36" s="9" t="s">
        <v>5</v>
      </c>
      <c r="E36" s="9" t="s">
        <v>6</v>
      </c>
      <c r="F36" s="2"/>
    </row>
    <row r="37" spans="1:5" ht="30" customHeight="1">
      <c r="A37" s="117" t="s">
        <v>39</v>
      </c>
      <c r="B37" s="117"/>
      <c r="C37" s="117"/>
      <c r="D37" s="12">
        <f>D38</f>
        <v>55.84320000000001</v>
      </c>
      <c r="E37" s="12">
        <f>E38</f>
        <v>0.012</v>
      </c>
    </row>
    <row r="38" spans="1:5" ht="30">
      <c r="A38" s="15">
        <v>1</v>
      </c>
      <c r="B38" s="44" t="s">
        <v>40</v>
      </c>
      <c r="C38" s="44" t="s">
        <v>41</v>
      </c>
      <c r="D38" s="17">
        <f>E38*12*$D$2</f>
        <v>55.84320000000001</v>
      </c>
      <c r="E38" s="45">
        <v>0.012</v>
      </c>
    </row>
    <row r="39" spans="1:5" ht="30" customHeight="1">
      <c r="A39" s="117" t="s">
        <v>42</v>
      </c>
      <c r="B39" s="117"/>
      <c r="C39" s="117"/>
      <c r="D39" s="12">
        <f>D40+D41</f>
        <v>446.74559999999997</v>
      </c>
      <c r="E39" s="12">
        <f>E40+E41</f>
        <v>0.096</v>
      </c>
    </row>
    <row r="40" spans="1:5" ht="45.75" customHeight="1">
      <c r="A40" s="15">
        <v>2</v>
      </c>
      <c r="B40" s="44" t="s">
        <v>43</v>
      </c>
      <c r="C40" s="44" t="s">
        <v>44</v>
      </c>
      <c r="D40" s="17">
        <f>E40*$D$2*12</f>
        <v>111.68639999999999</v>
      </c>
      <c r="E40" s="45">
        <v>0.024</v>
      </c>
    </row>
    <row r="41" spans="1:5" ht="15">
      <c r="A41" s="15">
        <v>3</v>
      </c>
      <c r="B41" s="46" t="s">
        <v>45</v>
      </c>
      <c r="C41" s="8" t="s">
        <v>112</v>
      </c>
      <c r="D41" s="17">
        <f>E41*$D$2*12</f>
        <v>335.0592</v>
      </c>
      <c r="E41" s="18">
        <v>0.072</v>
      </c>
    </row>
    <row r="42" spans="1:6" ht="15">
      <c r="A42" s="9"/>
      <c r="B42" s="27" t="s">
        <v>26</v>
      </c>
      <c r="C42" s="27"/>
      <c r="D42" s="47">
        <f>D37+D39</f>
        <v>502.5888</v>
      </c>
      <c r="E42" s="12">
        <f>E37+E39</f>
        <v>0.108</v>
      </c>
      <c r="F42" s="6"/>
    </row>
    <row r="43" spans="1:6" ht="15">
      <c r="A43" s="107"/>
      <c r="B43" s="108"/>
      <c r="C43" s="108"/>
      <c r="D43" s="109"/>
      <c r="E43" s="87"/>
      <c r="F43" s="6"/>
    </row>
    <row r="44" spans="1:6" ht="105">
      <c r="A44" s="11" t="s">
        <v>27</v>
      </c>
      <c r="B44" s="11" t="s">
        <v>28</v>
      </c>
      <c r="C44" s="11" t="s">
        <v>29</v>
      </c>
      <c r="D44" s="11" t="s">
        <v>30</v>
      </c>
      <c r="E44" s="11" t="s">
        <v>46</v>
      </c>
      <c r="F44" s="11" t="s">
        <v>32</v>
      </c>
    </row>
    <row r="45" spans="1:6" ht="15">
      <c r="A45" s="11">
        <v>1</v>
      </c>
      <c r="B45" s="8" t="s">
        <v>139</v>
      </c>
      <c r="C45" s="11" t="s">
        <v>96</v>
      </c>
      <c r="D45" s="48">
        <v>2925</v>
      </c>
      <c r="E45" s="49">
        <f>D45/12/$D$2</f>
        <v>0.6285456420835482</v>
      </c>
      <c r="F45" s="37">
        <v>1</v>
      </c>
    </row>
    <row r="46" spans="1:6" ht="15">
      <c r="A46" s="50"/>
      <c r="B46" s="50" t="s">
        <v>35</v>
      </c>
      <c r="C46" s="50"/>
      <c r="D46" s="51">
        <f>SUM(D45:D45)</f>
        <v>2925</v>
      </c>
      <c r="E46" s="52">
        <f>SUM(E45:E45)</f>
        <v>0.6285456420835482</v>
      </c>
      <c r="F46" s="50"/>
    </row>
    <row r="47" spans="1:6" ht="15">
      <c r="A47" s="107"/>
      <c r="B47" s="108"/>
      <c r="C47" s="108"/>
      <c r="D47" s="109"/>
      <c r="E47" s="87"/>
      <c r="F47" s="6"/>
    </row>
    <row r="48" spans="1:6" ht="15">
      <c r="A48" s="2"/>
      <c r="B48" s="2"/>
      <c r="C48" s="2"/>
      <c r="D48" s="2"/>
      <c r="E48" s="2"/>
      <c r="F48" s="2"/>
    </row>
    <row r="49" spans="2:3" ht="29.25">
      <c r="B49" s="29" t="s">
        <v>231</v>
      </c>
      <c r="C49" s="42">
        <f>C31</f>
        <v>22810.686068032308</v>
      </c>
    </row>
  </sheetData>
  <sheetProtection/>
  <mergeCells count="8">
    <mergeCell ref="A34:F34"/>
    <mergeCell ref="A37:C37"/>
    <mergeCell ref="A39:C39"/>
    <mergeCell ref="A4:E4"/>
    <mergeCell ref="A7:C7"/>
    <mergeCell ref="A10:C10"/>
    <mergeCell ref="A14:C14"/>
    <mergeCell ref="A17:C17"/>
  </mergeCells>
  <printOptions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37">
      <selection activeCell="B45" sqref="B45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110" t="s">
        <v>179</v>
      </c>
    </row>
    <row r="2" spans="1:6" ht="39" customHeight="1">
      <c r="A2" s="2"/>
      <c r="B2" s="1" t="s">
        <v>232</v>
      </c>
      <c r="C2" s="4"/>
      <c r="D2" s="5">
        <v>156.25</v>
      </c>
      <c r="E2" s="6" t="s">
        <v>1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16" t="s">
        <v>2</v>
      </c>
      <c r="B4" s="116"/>
      <c r="C4" s="116"/>
      <c r="D4" s="116"/>
      <c r="E4" s="116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3</v>
      </c>
      <c r="C6" s="9" t="s">
        <v>4</v>
      </c>
      <c r="D6" s="9" t="s">
        <v>5</v>
      </c>
      <c r="E6" s="9" t="s">
        <v>6</v>
      </c>
      <c r="F6" s="2"/>
    </row>
    <row r="7" spans="1:7" ht="15">
      <c r="A7" s="118" t="s">
        <v>49</v>
      </c>
      <c r="B7" s="119"/>
      <c r="C7" s="120"/>
      <c r="D7" s="12">
        <f>SUM(D8:D9)</f>
        <v>1139.818435381183</v>
      </c>
      <c r="E7" s="12">
        <v>0.6079031655366309</v>
      </c>
      <c r="F7" s="99"/>
      <c r="G7" s="14"/>
    </row>
    <row r="8" spans="1:7" ht="15.75" customHeight="1">
      <c r="A8" s="15">
        <v>1</v>
      </c>
      <c r="B8" s="8" t="s">
        <v>11</v>
      </c>
      <c r="C8" s="16" t="s">
        <v>12</v>
      </c>
      <c r="D8" s="17">
        <f>E8*$D$2*12</f>
        <v>1042.834799067871</v>
      </c>
      <c r="E8" s="20">
        <v>0.5561785595028645</v>
      </c>
      <c r="F8" s="99"/>
      <c r="G8" s="14"/>
    </row>
    <row r="9" spans="1:7" ht="30">
      <c r="A9" s="15">
        <v>2</v>
      </c>
      <c r="B9" s="22" t="s">
        <v>13</v>
      </c>
      <c r="C9" s="22" t="s">
        <v>14</v>
      </c>
      <c r="D9" s="17">
        <f>E9*$D$2*12</f>
        <v>96.98363631331196</v>
      </c>
      <c r="E9" s="17">
        <v>0.05172460603376638</v>
      </c>
      <c r="F9" s="99"/>
      <c r="G9" s="14"/>
    </row>
    <row r="10" spans="1:7" ht="15">
      <c r="A10" s="118" t="s">
        <v>52</v>
      </c>
      <c r="B10" s="121"/>
      <c r="C10" s="122"/>
      <c r="D10" s="23">
        <f>SUM(D11:D12)</f>
        <v>157.74411732060454</v>
      </c>
      <c r="E10" s="23">
        <v>0.08413019590432243</v>
      </c>
      <c r="F10" s="99"/>
      <c r="G10" s="14"/>
    </row>
    <row r="11" spans="1:7" ht="15" customHeight="1">
      <c r="A11" s="15">
        <v>3</v>
      </c>
      <c r="B11" s="22" t="s">
        <v>16</v>
      </c>
      <c r="C11" s="22" t="s">
        <v>17</v>
      </c>
      <c r="D11" s="17">
        <f>E11*12*$D$2</f>
        <v>51.90925294637421</v>
      </c>
      <c r="E11" s="17">
        <v>0.02768493490473291</v>
      </c>
      <c r="F11" s="99"/>
      <c r="G11" s="14"/>
    </row>
    <row r="12" spans="1:7" ht="60">
      <c r="A12" s="15">
        <v>4</v>
      </c>
      <c r="B12" s="22" t="s">
        <v>18</v>
      </c>
      <c r="C12" s="22" t="s">
        <v>17</v>
      </c>
      <c r="D12" s="17">
        <f>E12*12*$D$2</f>
        <v>105.83486437423034</v>
      </c>
      <c r="E12" s="17">
        <v>0.05644526099958951</v>
      </c>
      <c r="F12" s="99"/>
      <c r="G12" s="14"/>
    </row>
    <row r="13" spans="1:7" ht="15">
      <c r="A13" s="123" t="s">
        <v>55</v>
      </c>
      <c r="B13" s="124"/>
      <c r="C13" s="124"/>
      <c r="D13" s="24">
        <f>SUM(D14:D15)</f>
        <v>703.3557364143668</v>
      </c>
      <c r="E13" s="24">
        <v>0.3751230594209956</v>
      </c>
      <c r="F13" s="99"/>
      <c r="G13" s="14"/>
    </row>
    <row r="14" spans="1:7" ht="60">
      <c r="A14" s="15">
        <v>5</v>
      </c>
      <c r="B14" s="22" t="s">
        <v>20</v>
      </c>
      <c r="C14" s="22" t="s">
        <v>17</v>
      </c>
      <c r="D14" s="17">
        <f>E14*12*$D$2</f>
        <v>24.01979726373807</v>
      </c>
      <c r="E14" s="17">
        <v>0.012810558540660303</v>
      </c>
      <c r="F14" s="99"/>
      <c r="G14" s="14"/>
    </row>
    <row r="15" spans="1:7" ht="75">
      <c r="A15" s="15">
        <v>6</v>
      </c>
      <c r="B15" s="22" t="s">
        <v>21</v>
      </c>
      <c r="C15" s="22" t="s">
        <v>22</v>
      </c>
      <c r="D15" s="17">
        <f>E15*12*$D$2</f>
        <v>679.3359391506287</v>
      </c>
      <c r="E15" s="17">
        <v>0.3623125008803353</v>
      </c>
      <c r="F15" s="99"/>
      <c r="G15" s="14"/>
    </row>
    <row r="16" spans="1:7" ht="15">
      <c r="A16" s="123" t="s">
        <v>58</v>
      </c>
      <c r="B16" s="123"/>
      <c r="C16" s="123"/>
      <c r="D16" s="25">
        <f>SUM(D17)</f>
        <v>403.50894683642446</v>
      </c>
      <c r="E16" s="25">
        <v>0.21520477164609306</v>
      </c>
      <c r="F16" s="99"/>
      <c r="G16" s="14"/>
    </row>
    <row r="17" spans="1:7" ht="15">
      <c r="A17" s="15">
        <v>7</v>
      </c>
      <c r="B17" s="22" t="s">
        <v>24</v>
      </c>
      <c r="C17" s="22" t="s">
        <v>25</v>
      </c>
      <c r="D17" s="17">
        <f>E17*12*$D$2</f>
        <v>403.50894683642446</v>
      </c>
      <c r="E17" s="26">
        <v>0.21520477164609306</v>
      </c>
      <c r="F17" s="99"/>
      <c r="G17" s="14"/>
    </row>
    <row r="18" spans="1:7" ht="15">
      <c r="A18" s="9"/>
      <c r="B18" s="27" t="s">
        <v>26</v>
      </c>
      <c r="C18" s="27"/>
      <c r="D18" s="47">
        <f>D7+D10+D13+D16</f>
        <v>2404.427235952579</v>
      </c>
      <c r="E18" s="12">
        <v>1.282361192508042</v>
      </c>
      <c r="F18" s="99"/>
      <c r="G18" s="14"/>
    </row>
    <row r="19" spans="1:6" ht="15">
      <c r="A19" s="28"/>
      <c r="B19" s="29"/>
      <c r="C19" s="30"/>
      <c r="D19" s="90"/>
      <c r="E19" s="61"/>
      <c r="F19" s="2"/>
    </row>
    <row r="20" spans="1:6" ht="15">
      <c r="A20" s="28"/>
      <c r="B20" s="29"/>
      <c r="C20" s="43"/>
      <c r="D20" s="41"/>
      <c r="E20" s="41"/>
      <c r="F20" s="41"/>
    </row>
    <row r="21" spans="1:6" ht="105">
      <c r="A21" s="11" t="s">
        <v>27</v>
      </c>
      <c r="B21" s="11" t="s">
        <v>28</v>
      </c>
      <c r="C21" s="11" t="s">
        <v>29</v>
      </c>
      <c r="D21" s="11" t="s">
        <v>30</v>
      </c>
      <c r="E21" s="11" t="s">
        <v>31</v>
      </c>
      <c r="F21" s="11" t="s">
        <v>32</v>
      </c>
    </row>
    <row r="22" spans="1:6" ht="15">
      <c r="A22" s="11">
        <v>1</v>
      </c>
      <c r="B22" s="8" t="s">
        <v>139</v>
      </c>
      <c r="C22" s="11" t="s">
        <v>156</v>
      </c>
      <c r="D22" s="81">
        <v>4492.4</v>
      </c>
      <c r="E22" s="36">
        <f>D22/12/D2</f>
        <v>2.3959466666666662</v>
      </c>
      <c r="F22" s="37">
        <v>1</v>
      </c>
    </row>
    <row r="23" spans="1:6" ht="15">
      <c r="A23" s="11"/>
      <c r="B23" s="38" t="s">
        <v>35</v>
      </c>
      <c r="C23" s="10"/>
      <c r="D23" s="53">
        <f>SUM(D22:D22)</f>
        <v>4492.4</v>
      </c>
      <c r="E23" s="39">
        <f>SUM(E22:E22)</f>
        <v>2.3959466666666662</v>
      </c>
      <c r="F23" s="40"/>
    </row>
    <row r="24" spans="1:6" ht="15">
      <c r="A24" s="28"/>
      <c r="B24" s="29"/>
      <c r="C24" s="43"/>
      <c r="D24" s="41"/>
      <c r="E24" s="41"/>
      <c r="F24" s="41"/>
    </row>
    <row r="25" spans="1:6" ht="15">
      <c r="A25" s="28"/>
      <c r="B25" s="29"/>
      <c r="C25" s="43"/>
      <c r="D25" s="41"/>
      <c r="E25" s="41"/>
      <c r="F25" s="41"/>
    </row>
    <row r="26" spans="1:6" ht="15">
      <c r="A26" s="28"/>
      <c r="B26" s="29"/>
      <c r="C26" s="43"/>
      <c r="D26" s="41"/>
      <c r="E26" s="41"/>
      <c r="F26" s="41"/>
    </row>
    <row r="27" spans="1:6" ht="29.25">
      <c r="A27" s="28"/>
      <c r="B27" s="29" t="s">
        <v>36</v>
      </c>
      <c r="C27" s="42">
        <f>D18+D23</f>
        <v>6896.827235952578</v>
      </c>
      <c r="D27" s="41"/>
      <c r="E27" s="41"/>
      <c r="F27" s="41"/>
    </row>
    <row r="28" spans="1:6" ht="15">
      <c r="A28" s="28"/>
      <c r="B28" s="29" t="s">
        <v>37</v>
      </c>
      <c r="C28" s="43">
        <f>E18+E23</f>
        <v>3.6783078591747085</v>
      </c>
      <c r="D28" s="41"/>
      <c r="E28" s="41"/>
      <c r="F28" s="41"/>
    </row>
    <row r="29" spans="1:6" ht="15">
      <c r="A29" s="2"/>
      <c r="B29" s="2"/>
      <c r="C29" s="2"/>
      <c r="D29" s="2"/>
      <c r="E29" s="2"/>
      <c r="F29" s="2"/>
    </row>
    <row r="30" spans="1:6" ht="33" customHeight="1">
      <c r="A30" s="116" t="s">
        <v>38</v>
      </c>
      <c r="B30" s="116"/>
      <c r="C30" s="116"/>
      <c r="D30" s="116"/>
      <c r="E30" s="116"/>
      <c r="F30" s="116"/>
    </row>
    <row r="31" spans="1:6" ht="15">
      <c r="A31" s="1"/>
      <c r="B31" s="1"/>
      <c r="C31" s="1"/>
      <c r="D31" s="2"/>
      <c r="E31" s="2"/>
      <c r="F31" s="2"/>
    </row>
    <row r="32" spans="1:6" ht="71.25">
      <c r="A32" s="8"/>
      <c r="B32" s="9" t="s">
        <v>3</v>
      </c>
      <c r="C32" s="9" t="s">
        <v>4</v>
      </c>
      <c r="D32" s="9" t="s">
        <v>5</v>
      </c>
      <c r="E32" s="9" t="s">
        <v>6</v>
      </c>
      <c r="F32" s="2"/>
    </row>
    <row r="33" spans="1:5" ht="30" customHeight="1">
      <c r="A33" s="117" t="s">
        <v>39</v>
      </c>
      <c r="B33" s="117"/>
      <c r="C33" s="117"/>
      <c r="D33" s="12">
        <f>D34</f>
        <v>22.500000000000004</v>
      </c>
      <c r="E33" s="12">
        <f>E34</f>
        <v>0.012</v>
      </c>
    </row>
    <row r="34" spans="1:5" ht="30">
      <c r="A34" s="15">
        <v>1</v>
      </c>
      <c r="B34" s="44" t="s">
        <v>40</v>
      </c>
      <c r="C34" s="44" t="s">
        <v>41</v>
      </c>
      <c r="D34" s="17">
        <f>E34*12*$D$2</f>
        <v>22.500000000000004</v>
      </c>
      <c r="E34" s="45">
        <v>0.012</v>
      </c>
    </row>
    <row r="35" spans="1:5" ht="30" customHeight="1">
      <c r="A35" s="117" t="s">
        <v>42</v>
      </c>
      <c r="B35" s="117"/>
      <c r="C35" s="117"/>
      <c r="D35" s="12">
        <f>D36+D37</f>
        <v>180</v>
      </c>
      <c r="E35" s="12">
        <f>E36+E37</f>
        <v>0.096</v>
      </c>
    </row>
    <row r="36" spans="1:5" ht="45" customHeight="1">
      <c r="A36" s="15">
        <v>2</v>
      </c>
      <c r="B36" s="44" t="s">
        <v>43</v>
      </c>
      <c r="C36" s="44" t="s">
        <v>44</v>
      </c>
      <c r="D36" s="17">
        <f>E36*$D$2*12</f>
        <v>45</v>
      </c>
      <c r="E36" s="45">
        <v>0.024</v>
      </c>
    </row>
    <row r="37" spans="1:5" ht="15">
      <c r="A37" s="15">
        <v>3</v>
      </c>
      <c r="B37" s="46" t="s">
        <v>45</v>
      </c>
      <c r="C37" s="8" t="s">
        <v>112</v>
      </c>
      <c r="D37" s="17">
        <f>E37*$D$2*12</f>
        <v>135</v>
      </c>
      <c r="E37" s="18">
        <v>0.072</v>
      </c>
    </row>
    <row r="38" spans="1:6" ht="15">
      <c r="A38" s="9"/>
      <c r="B38" s="27" t="s">
        <v>26</v>
      </c>
      <c r="C38" s="27"/>
      <c r="D38" s="47">
        <f>D33+D35</f>
        <v>202.5</v>
      </c>
      <c r="E38" s="12">
        <f>E33+E35</f>
        <v>0.108</v>
      </c>
      <c r="F38" s="6"/>
    </row>
    <row r="39" spans="1:6" ht="15">
      <c r="A39" s="107"/>
      <c r="B39" s="108"/>
      <c r="C39" s="108"/>
      <c r="D39" s="109"/>
      <c r="E39" s="87"/>
      <c r="F39" s="6"/>
    </row>
    <row r="40" spans="1:6" ht="105">
      <c r="A40" s="11" t="s">
        <v>27</v>
      </c>
      <c r="B40" s="11" t="s">
        <v>28</v>
      </c>
      <c r="C40" s="11" t="s">
        <v>29</v>
      </c>
      <c r="D40" s="11" t="s">
        <v>30</v>
      </c>
      <c r="E40" s="11" t="s">
        <v>46</v>
      </c>
      <c r="F40" s="11" t="s">
        <v>32</v>
      </c>
    </row>
    <row r="41" spans="1:6" ht="15">
      <c r="A41" s="11">
        <v>1</v>
      </c>
      <c r="B41" s="8" t="s">
        <v>139</v>
      </c>
      <c r="C41" s="11" t="s">
        <v>75</v>
      </c>
      <c r="D41" s="48">
        <v>1684.65</v>
      </c>
      <c r="E41" s="49">
        <f>D41/12/$D$2</f>
        <v>0.8984800000000001</v>
      </c>
      <c r="F41" s="37">
        <v>1</v>
      </c>
    </row>
    <row r="42" spans="1:6" ht="15">
      <c r="A42" s="50"/>
      <c r="B42" s="50" t="s">
        <v>35</v>
      </c>
      <c r="C42" s="50"/>
      <c r="D42" s="51">
        <f>SUM(D41:D41)</f>
        <v>1684.65</v>
      </c>
      <c r="E42" s="52">
        <f>SUM(E41:E41)</f>
        <v>0.8984800000000001</v>
      </c>
      <c r="F42" s="50"/>
    </row>
    <row r="43" spans="1:6" ht="15">
      <c r="A43" s="107"/>
      <c r="B43" s="108"/>
      <c r="C43" s="108"/>
      <c r="D43" s="109"/>
      <c r="E43" s="87"/>
      <c r="F43" s="6"/>
    </row>
    <row r="44" spans="1:6" ht="15">
      <c r="A44" s="2"/>
      <c r="B44" s="2"/>
      <c r="C44" s="2"/>
      <c r="D44" s="2"/>
      <c r="E44" s="2"/>
      <c r="F44" s="2"/>
    </row>
    <row r="45" spans="2:3" ht="29.25">
      <c r="B45" s="29" t="s">
        <v>233</v>
      </c>
      <c r="C45" s="42">
        <f>C27</f>
        <v>6896.827235952578</v>
      </c>
    </row>
  </sheetData>
  <sheetProtection/>
  <mergeCells count="8">
    <mergeCell ref="A30:F30"/>
    <mergeCell ref="A33:C33"/>
    <mergeCell ref="A35:C35"/>
    <mergeCell ref="A4:E4"/>
    <mergeCell ref="A7:C7"/>
    <mergeCell ref="A10:C10"/>
    <mergeCell ref="A13:C13"/>
    <mergeCell ref="A16:C16"/>
  </mergeCells>
  <printOptions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31">
      <selection activeCell="B40" sqref="B40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6" width="9.125" style="3" customWidth="1"/>
    <col min="7" max="16384" width="9.125" style="3" customWidth="1"/>
  </cols>
  <sheetData>
    <row r="1" ht="15">
      <c r="B1" s="110" t="s">
        <v>180</v>
      </c>
    </row>
    <row r="2" spans="1:6" ht="36" customHeight="1">
      <c r="A2" s="2"/>
      <c r="B2" s="1" t="s">
        <v>234</v>
      </c>
      <c r="C2" s="4"/>
      <c r="D2" s="5">
        <v>218.56</v>
      </c>
      <c r="E2" s="6" t="s">
        <v>1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16" t="s">
        <v>2</v>
      </c>
      <c r="B4" s="116"/>
      <c r="C4" s="116"/>
      <c r="D4" s="116"/>
      <c r="E4" s="116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3</v>
      </c>
      <c r="C6" s="9" t="s">
        <v>4</v>
      </c>
      <c r="D6" s="9" t="s">
        <v>5</v>
      </c>
      <c r="E6" s="9" t="s">
        <v>6</v>
      </c>
      <c r="F6" s="2"/>
    </row>
    <row r="7" spans="1:7" ht="15">
      <c r="A7" s="118" t="s">
        <v>60</v>
      </c>
      <c r="B7" s="121"/>
      <c r="C7" s="122"/>
      <c r="D7" s="23">
        <f>SUM(D8:D9)</f>
        <v>157.74411732060483</v>
      </c>
      <c r="E7" s="23">
        <v>0.06014523750938142</v>
      </c>
      <c r="F7" s="99"/>
      <c r="G7" s="14"/>
    </row>
    <row r="8" spans="1:7" ht="15" customHeight="1">
      <c r="A8" s="15">
        <v>1</v>
      </c>
      <c r="B8" s="22" t="s">
        <v>16</v>
      </c>
      <c r="C8" s="22" t="s">
        <v>17</v>
      </c>
      <c r="D8" s="17">
        <f>E8*12*$D$2</f>
        <v>51.9092529463743</v>
      </c>
      <c r="E8" s="17">
        <v>0.01979214439451192</v>
      </c>
      <c r="F8" s="99"/>
      <c r="G8" s="14"/>
    </row>
    <row r="9" spans="1:7" ht="60">
      <c r="A9" s="15">
        <v>2</v>
      </c>
      <c r="B9" s="22" t="s">
        <v>18</v>
      </c>
      <c r="C9" s="22" t="s">
        <v>17</v>
      </c>
      <c r="D9" s="17">
        <f>E9*12*$D$2</f>
        <v>105.83486437423053</v>
      </c>
      <c r="E9" s="17">
        <v>0.0403530931148695</v>
      </c>
      <c r="F9" s="99"/>
      <c r="G9" s="14"/>
    </row>
    <row r="10" spans="1:7" ht="15">
      <c r="A10" s="123" t="s">
        <v>61</v>
      </c>
      <c r="B10" s="124"/>
      <c r="C10" s="124"/>
      <c r="D10" s="24">
        <f>SUM(D11:D12)</f>
        <v>846.9924181453077</v>
      </c>
      <c r="E10" s="24">
        <v>0.3229442785144078</v>
      </c>
      <c r="F10" s="99"/>
      <c r="G10" s="14"/>
    </row>
    <row r="11" spans="1:7" ht="60">
      <c r="A11" s="15">
        <v>3</v>
      </c>
      <c r="B11" s="22" t="s">
        <v>67</v>
      </c>
      <c r="C11" s="22" t="s">
        <v>17</v>
      </c>
      <c r="D11" s="17">
        <f>E11*12*$D$2</f>
        <v>65.85218126373807</v>
      </c>
      <c r="E11" s="17">
        <v>0.025108353641920628</v>
      </c>
      <c r="F11" s="99"/>
      <c r="G11" s="14"/>
    </row>
    <row r="12" spans="1:7" ht="60">
      <c r="A12" s="15">
        <v>4</v>
      </c>
      <c r="B12" s="22" t="s">
        <v>21</v>
      </c>
      <c r="C12" s="22" t="s">
        <v>73</v>
      </c>
      <c r="D12" s="17">
        <f>E12*12*$D$2</f>
        <v>781.1402368815696</v>
      </c>
      <c r="E12" s="17">
        <v>0.2978359248724872</v>
      </c>
      <c r="F12" s="99"/>
      <c r="G12" s="14"/>
    </row>
    <row r="13" spans="1:7" ht="15">
      <c r="A13" s="123" t="s">
        <v>64</v>
      </c>
      <c r="B13" s="123"/>
      <c r="C13" s="123"/>
      <c r="D13" s="25">
        <f>SUM(D14)</f>
        <v>412.4945203721085</v>
      </c>
      <c r="E13" s="25">
        <v>0.15727737630098085</v>
      </c>
      <c r="F13" s="99"/>
      <c r="G13" s="14"/>
    </row>
    <row r="14" spans="1:7" ht="15">
      <c r="A14" s="15">
        <v>5</v>
      </c>
      <c r="B14" s="22" t="s">
        <v>24</v>
      </c>
      <c r="C14" s="22" t="s">
        <v>25</v>
      </c>
      <c r="D14" s="17">
        <f>E14*12*$D$2</f>
        <v>412.4945203721085</v>
      </c>
      <c r="E14" s="26">
        <v>0.15727737630098085</v>
      </c>
      <c r="F14" s="99"/>
      <c r="G14" s="14"/>
    </row>
    <row r="15" spans="1:7" ht="15">
      <c r="A15" s="9"/>
      <c r="B15" s="27" t="s">
        <v>26</v>
      </c>
      <c r="C15" s="27"/>
      <c r="D15" s="47">
        <f>+D7+D10+D13</f>
        <v>1417.2310558380211</v>
      </c>
      <c r="E15" s="12">
        <v>0.5403668923247701</v>
      </c>
      <c r="F15" s="99"/>
      <c r="G15" s="14"/>
    </row>
    <row r="16" spans="1:6" ht="15">
      <c r="A16" s="28"/>
      <c r="B16" s="29"/>
      <c r="C16" s="30"/>
      <c r="D16" s="90"/>
      <c r="E16" s="61"/>
      <c r="F16" s="2"/>
    </row>
    <row r="17" spans="1:6" ht="15">
      <c r="A17" s="28"/>
      <c r="B17" s="29"/>
      <c r="C17" s="43"/>
      <c r="D17" s="41"/>
      <c r="E17" s="41"/>
      <c r="F17" s="41"/>
    </row>
    <row r="18" spans="1:6" ht="105">
      <c r="A18" s="11" t="s">
        <v>27</v>
      </c>
      <c r="B18" s="11" t="s">
        <v>28</v>
      </c>
      <c r="C18" s="11" t="s">
        <v>29</v>
      </c>
      <c r="D18" s="11" t="s">
        <v>30</v>
      </c>
      <c r="E18" s="11" t="s">
        <v>31</v>
      </c>
      <c r="F18" s="11" t="s">
        <v>32</v>
      </c>
    </row>
    <row r="19" spans="1:6" ht="15">
      <c r="A19" s="11">
        <v>1</v>
      </c>
      <c r="B19" s="8" t="s">
        <v>139</v>
      </c>
      <c r="C19" s="11" t="s">
        <v>78</v>
      </c>
      <c r="D19" s="81">
        <v>6283.2</v>
      </c>
      <c r="E19" s="36">
        <f>D19/12/D2</f>
        <v>2.3956808199121524</v>
      </c>
      <c r="F19" s="37">
        <v>2</v>
      </c>
    </row>
    <row r="20" spans="1:6" ht="15">
      <c r="A20" s="11"/>
      <c r="B20" s="38" t="s">
        <v>35</v>
      </c>
      <c r="C20" s="10"/>
      <c r="D20" s="53">
        <f>SUM(D19:D19)</f>
        <v>6283.2</v>
      </c>
      <c r="E20" s="39">
        <f>SUM(E19:E19)</f>
        <v>2.3956808199121524</v>
      </c>
      <c r="F20" s="40"/>
    </row>
    <row r="21" spans="1:6" ht="15">
      <c r="A21" s="28"/>
      <c r="B21" s="29"/>
      <c r="C21" s="43"/>
      <c r="D21" s="41"/>
      <c r="E21" s="41"/>
      <c r="F21" s="41"/>
    </row>
    <row r="22" spans="1:6" ht="15">
      <c r="A22" s="28"/>
      <c r="B22" s="29"/>
      <c r="C22" s="43"/>
      <c r="D22" s="41"/>
      <c r="E22" s="41"/>
      <c r="F22" s="41"/>
    </row>
    <row r="23" spans="1:6" ht="15">
      <c r="A23" s="28"/>
      <c r="B23" s="29"/>
      <c r="C23" s="43"/>
      <c r="D23" s="41"/>
      <c r="E23" s="41"/>
      <c r="F23" s="41"/>
    </row>
    <row r="24" spans="1:6" ht="29.25">
      <c r="A24" s="28"/>
      <c r="B24" s="29" t="s">
        <v>36</v>
      </c>
      <c r="C24" s="42">
        <f>D15+D20</f>
        <v>7700.431055838021</v>
      </c>
      <c r="D24" s="41"/>
      <c r="E24" s="41"/>
      <c r="F24" s="41"/>
    </row>
    <row r="25" spans="1:6" ht="15">
      <c r="A25" s="28"/>
      <c r="B25" s="29" t="s">
        <v>37</v>
      </c>
      <c r="C25" s="43">
        <f>E15+E20</f>
        <v>2.9360477122369226</v>
      </c>
      <c r="D25" s="41"/>
      <c r="E25" s="41"/>
      <c r="F25" s="41"/>
    </row>
    <row r="26" spans="1:6" ht="106.5" customHeight="1">
      <c r="A26" s="28"/>
      <c r="B26" s="29"/>
      <c r="C26" s="43"/>
      <c r="D26" s="41"/>
      <c r="E26" s="41"/>
      <c r="F26" s="41"/>
    </row>
    <row r="27" spans="1:6" ht="15">
      <c r="A27" s="2"/>
      <c r="B27" s="2"/>
      <c r="C27" s="2"/>
      <c r="D27" s="2"/>
      <c r="E27" s="2"/>
      <c r="F27" s="2"/>
    </row>
    <row r="28" spans="1:6" ht="33" customHeight="1">
      <c r="A28" s="116" t="s">
        <v>38</v>
      </c>
      <c r="B28" s="116"/>
      <c r="C28" s="116"/>
      <c r="D28" s="116"/>
      <c r="E28" s="116"/>
      <c r="F28" s="116"/>
    </row>
    <row r="29" spans="1:6" ht="15">
      <c r="A29" s="1"/>
      <c r="B29" s="1"/>
      <c r="C29" s="1"/>
      <c r="D29" s="2"/>
      <c r="E29" s="2"/>
      <c r="F29" s="2"/>
    </row>
    <row r="30" spans="1:6" ht="71.25">
      <c r="A30" s="8"/>
      <c r="B30" s="9" t="s">
        <v>3</v>
      </c>
      <c r="C30" s="9" t="s">
        <v>4</v>
      </c>
      <c r="D30" s="9" t="s">
        <v>5</v>
      </c>
      <c r="E30" s="9" t="s">
        <v>6</v>
      </c>
      <c r="F30" s="2"/>
    </row>
    <row r="31" spans="1:5" ht="30" customHeight="1">
      <c r="A31" s="117" t="s">
        <v>39</v>
      </c>
      <c r="B31" s="117"/>
      <c r="C31" s="117"/>
      <c r="D31" s="12">
        <f>D32</f>
        <v>31.472640000000006</v>
      </c>
      <c r="E31" s="12">
        <f>E32</f>
        <v>0.012</v>
      </c>
    </row>
    <row r="32" spans="1:5" ht="30">
      <c r="A32" s="15">
        <v>1</v>
      </c>
      <c r="B32" s="44" t="s">
        <v>40</v>
      </c>
      <c r="C32" s="44" t="s">
        <v>41</v>
      </c>
      <c r="D32" s="17">
        <f>E32*12*$D$2</f>
        <v>31.472640000000006</v>
      </c>
      <c r="E32" s="45">
        <v>0.012</v>
      </c>
    </row>
    <row r="33" spans="1:5" ht="30" customHeight="1">
      <c r="A33" s="117" t="s">
        <v>42</v>
      </c>
      <c r="B33" s="117"/>
      <c r="C33" s="117"/>
      <c r="D33" s="12">
        <f>D34+D35</f>
        <v>251.78112</v>
      </c>
      <c r="E33" s="12">
        <f>E34+E35</f>
        <v>0.096</v>
      </c>
    </row>
    <row r="34" spans="1:5" ht="45" customHeight="1">
      <c r="A34" s="15">
        <v>2</v>
      </c>
      <c r="B34" s="44" t="s">
        <v>43</v>
      </c>
      <c r="C34" s="44" t="s">
        <v>44</v>
      </c>
      <c r="D34" s="17">
        <f>E34*$D$2*12</f>
        <v>62.945280000000004</v>
      </c>
      <c r="E34" s="45">
        <v>0.024</v>
      </c>
    </row>
    <row r="35" spans="1:5" ht="15">
      <c r="A35" s="15">
        <v>3</v>
      </c>
      <c r="B35" s="46" t="s">
        <v>45</v>
      </c>
      <c r="C35" s="8" t="s">
        <v>112</v>
      </c>
      <c r="D35" s="17">
        <f>E35*$D$2*12</f>
        <v>188.83584</v>
      </c>
      <c r="E35" s="18">
        <v>0.072</v>
      </c>
    </row>
    <row r="36" spans="1:6" ht="15">
      <c r="A36" s="9"/>
      <c r="B36" s="27" t="s">
        <v>26</v>
      </c>
      <c r="C36" s="27"/>
      <c r="D36" s="47">
        <f>D31+D33</f>
        <v>283.25376</v>
      </c>
      <c r="E36" s="12">
        <f>E31+E33</f>
        <v>0.108</v>
      </c>
      <c r="F36" s="6"/>
    </row>
    <row r="37" spans="1:6" ht="15">
      <c r="A37" s="2"/>
      <c r="B37" s="2"/>
      <c r="C37" s="2"/>
      <c r="D37" s="2"/>
      <c r="E37" s="2"/>
      <c r="F37" s="2"/>
    </row>
    <row r="38" spans="1:6" ht="15">
      <c r="A38" s="2"/>
      <c r="B38" s="2"/>
      <c r="C38" s="2"/>
      <c r="D38" s="2"/>
      <c r="E38" s="2"/>
      <c r="F38" s="2"/>
    </row>
    <row r="39" spans="1:6" ht="15">
      <c r="A39" s="2"/>
      <c r="B39" s="2"/>
      <c r="C39" s="2"/>
      <c r="D39" s="2"/>
      <c r="E39" s="2"/>
      <c r="F39" s="2"/>
    </row>
    <row r="40" spans="2:3" ht="29.25">
      <c r="B40" s="29" t="s">
        <v>235</v>
      </c>
      <c r="C40" s="42">
        <f>C24</f>
        <v>7700.431055838021</v>
      </c>
    </row>
  </sheetData>
  <sheetProtection/>
  <mergeCells count="7">
    <mergeCell ref="A28:F28"/>
    <mergeCell ref="A31:C31"/>
    <mergeCell ref="A33:C33"/>
    <mergeCell ref="A4:E4"/>
    <mergeCell ref="A7:C7"/>
    <mergeCell ref="A10:C10"/>
    <mergeCell ref="A13:C13"/>
  </mergeCells>
  <printOptions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61">
      <selection activeCell="B70" sqref="B70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6" width="9.125" style="3" customWidth="1"/>
    <col min="7" max="16384" width="9.125" style="3" customWidth="1"/>
  </cols>
  <sheetData>
    <row r="1" ht="15">
      <c r="B1" s="110" t="s">
        <v>181</v>
      </c>
    </row>
    <row r="3" spans="1:6" ht="16.5" customHeight="1">
      <c r="A3" s="2"/>
      <c r="B3" s="1" t="s">
        <v>236</v>
      </c>
      <c r="C3" s="4"/>
      <c r="D3" s="5">
        <v>475.6</v>
      </c>
      <c r="E3" s="6" t="s">
        <v>1</v>
      </c>
      <c r="F3" s="2"/>
    </row>
    <row r="4" spans="1:6" ht="15">
      <c r="A4" s="2"/>
      <c r="B4" s="7"/>
      <c r="C4" s="2"/>
      <c r="D4" s="2"/>
      <c r="E4" s="2"/>
      <c r="F4" s="2"/>
    </row>
    <row r="5" spans="1:6" ht="30.75" customHeight="1">
      <c r="A5" s="116" t="s">
        <v>2</v>
      </c>
      <c r="B5" s="116"/>
      <c r="C5" s="116"/>
      <c r="D5" s="116"/>
      <c r="E5" s="116"/>
      <c r="F5" s="2"/>
    </row>
    <row r="6" spans="1:6" ht="15">
      <c r="A6" s="1"/>
      <c r="B6" s="1"/>
      <c r="C6" s="1"/>
      <c r="D6" s="1"/>
      <c r="E6" s="1"/>
      <c r="F6" s="2"/>
    </row>
    <row r="7" spans="1:6" ht="71.25">
      <c r="A7" s="8"/>
      <c r="B7" s="9" t="s">
        <v>3</v>
      </c>
      <c r="C7" s="9" t="s">
        <v>4</v>
      </c>
      <c r="D7" s="9" t="s">
        <v>5</v>
      </c>
      <c r="E7" s="9" t="s">
        <v>6</v>
      </c>
      <c r="F7" s="2"/>
    </row>
    <row r="8" spans="1:6" ht="15">
      <c r="A8" s="123" t="s">
        <v>114</v>
      </c>
      <c r="B8" s="124"/>
      <c r="C8" s="124"/>
      <c r="D8" s="24">
        <f>SUM(D9:D10)</f>
        <v>4814.899913296452</v>
      </c>
      <c r="E8" s="24">
        <v>0.8436536153098633</v>
      </c>
      <c r="F8" s="99"/>
    </row>
    <row r="9" spans="1:6" ht="30">
      <c r="A9" s="15">
        <v>1</v>
      </c>
      <c r="B9" s="22" t="s">
        <v>108</v>
      </c>
      <c r="C9" s="16" t="s">
        <v>81</v>
      </c>
      <c r="D9" s="17">
        <f>E9*$D$3*12</f>
        <v>2407.449956648226</v>
      </c>
      <c r="E9" s="17">
        <v>0.42182680765493163</v>
      </c>
      <c r="F9" s="99"/>
    </row>
    <row r="10" spans="1:6" ht="15">
      <c r="A10" s="15">
        <v>2</v>
      </c>
      <c r="B10" s="22" t="s">
        <v>118</v>
      </c>
      <c r="C10" s="22" t="s">
        <v>116</v>
      </c>
      <c r="D10" s="17">
        <f>E10*$D$3*12</f>
        <v>2407.449956648226</v>
      </c>
      <c r="E10" s="17">
        <v>0.42182680765493163</v>
      </c>
      <c r="F10" s="99"/>
    </row>
    <row r="11" spans="1:6" ht="30.75" customHeight="1">
      <c r="A11" s="123" t="s">
        <v>119</v>
      </c>
      <c r="B11" s="124"/>
      <c r="C11" s="124"/>
      <c r="D11" s="12">
        <f>SUM(D12:D19)</f>
        <v>13742.237907754587</v>
      </c>
      <c r="E11" s="12">
        <v>2.4078774018353286</v>
      </c>
      <c r="F11" s="99"/>
    </row>
    <row r="12" spans="1:6" ht="15" customHeight="1">
      <c r="A12" s="15">
        <v>3</v>
      </c>
      <c r="B12" s="8" t="s">
        <v>87</v>
      </c>
      <c r="C12" s="16" t="s">
        <v>81</v>
      </c>
      <c r="D12" s="17">
        <f aca="true" t="shared" si="0" ref="D12:D19">E12*$D$3*12</f>
        <v>585.8889568247383</v>
      </c>
      <c r="E12" s="17">
        <v>0.10265786319469061</v>
      </c>
      <c r="F12" s="99"/>
    </row>
    <row r="13" spans="1:6" ht="15">
      <c r="A13" s="15">
        <v>4</v>
      </c>
      <c r="B13" s="8" t="s">
        <v>80</v>
      </c>
      <c r="C13" s="16" t="s">
        <v>81</v>
      </c>
      <c r="D13" s="17">
        <f t="shared" si="0"/>
        <v>5274.377450471182</v>
      </c>
      <c r="E13" s="17">
        <v>0.9241620147307229</v>
      </c>
      <c r="F13" s="99"/>
    </row>
    <row r="14" spans="1:6" ht="15">
      <c r="A14" s="15">
        <v>5</v>
      </c>
      <c r="B14" s="8" t="s">
        <v>8</v>
      </c>
      <c r="C14" s="16" t="s">
        <v>9</v>
      </c>
      <c r="D14" s="17">
        <f t="shared" si="0"/>
        <v>1219.5375477456814</v>
      </c>
      <c r="E14" s="17">
        <v>0.21368403906393352</v>
      </c>
      <c r="F14" s="99"/>
    </row>
    <row r="15" spans="1:6" ht="30">
      <c r="A15" s="15">
        <v>6</v>
      </c>
      <c r="B15" s="8" t="s">
        <v>90</v>
      </c>
      <c r="C15" s="22" t="s">
        <v>83</v>
      </c>
      <c r="D15" s="17">
        <f t="shared" si="0"/>
        <v>749.0057686679885</v>
      </c>
      <c r="E15" s="17">
        <v>0.13123874556139412</v>
      </c>
      <c r="F15" s="99"/>
    </row>
    <row r="16" spans="1:6" ht="60">
      <c r="A16" s="15">
        <v>7</v>
      </c>
      <c r="B16" s="16" t="s">
        <v>91</v>
      </c>
      <c r="C16" s="16" t="s">
        <v>92</v>
      </c>
      <c r="D16" s="17">
        <f t="shared" si="0"/>
        <v>3994.697432895944</v>
      </c>
      <c r="E16" s="17">
        <v>0.6999399763274362</v>
      </c>
      <c r="F16" s="99"/>
    </row>
    <row r="17" spans="1:6" ht="15">
      <c r="A17" s="15">
        <v>8</v>
      </c>
      <c r="B17" s="22" t="s">
        <v>82</v>
      </c>
      <c r="C17" s="22" t="s">
        <v>83</v>
      </c>
      <c r="D17" s="17">
        <f t="shared" si="0"/>
        <v>42.27323663861101</v>
      </c>
      <c r="E17" s="17">
        <v>0.007407001093112386</v>
      </c>
      <c r="F17" s="99"/>
    </row>
    <row r="18" spans="1:6" ht="15">
      <c r="A18" s="15">
        <v>9</v>
      </c>
      <c r="B18" s="22" t="s">
        <v>45</v>
      </c>
      <c r="C18" s="22" t="s">
        <v>93</v>
      </c>
      <c r="D18" s="17">
        <f t="shared" si="0"/>
        <v>1423.7079527741657</v>
      </c>
      <c r="E18" s="17">
        <v>0.24945821992818995</v>
      </c>
      <c r="F18" s="99"/>
    </row>
    <row r="19" spans="1:6" ht="15">
      <c r="A19" s="15">
        <v>10</v>
      </c>
      <c r="B19" s="22" t="s">
        <v>84</v>
      </c>
      <c r="C19" s="22" t="s">
        <v>17</v>
      </c>
      <c r="D19" s="17">
        <f t="shared" si="0"/>
        <v>452.74956173627527</v>
      </c>
      <c r="E19" s="17">
        <v>0.07932954193584862</v>
      </c>
      <c r="F19" s="99"/>
    </row>
    <row r="20" spans="1:6" ht="15">
      <c r="A20" s="118" t="s">
        <v>147</v>
      </c>
      <c r="B20" s="119"/>
      <c r="C20" s="120"/>
      <c r="D20" s="12">
        <f>SUM(D21:D22)</f>
        <v>3256.6241010890935</v>
      </c>
      <c r="E20" s="12">
        <v>0.5706167825008925</v>
      </c>
      <c r="F20" s="99"/>
    </row>
    <row r="21" spans="1:6" ht="15.75" customHeight="1">
      <c r="A21" s="15">
        <v>11</v>
      </c>
      <c r="B21" s="8" t="s">
        <v>11</v>
      </c>
      <c r="C21" s="16" t="s">
        <v>12</v>
      </c>
      <c r="D21" s="17">
        <f>E21*$D$3*12</f>
        <v>2979.5279973367738</v>
      </c>
      <c r="E21" s="20">
        <v>0.5220647598361322</v>
      </c>
      <c r="F21" s="99"/>
    </row>
    <row r="22" spans="1:6" ht="30">
      <c r="A22" s="15">
        <v>12</v>
      </c>
      <c r="B22" s="22" t="s">
        <v>13</v>
      </c>
      <c r="C22" s="22" t="s">
        <v>14</v>
      </c>
      <c r="D22" s="17">
        <f>E22*$D$3*12</f>
        <v>277.09610375232</v>
      </c>
      <c r="E22" s="17">
        <v>0.04855202266476031</v>
      </c>
      <c r="F22" s="99"/>
    </row>
    <row r="23" spans="1:6" ht="15">
      <c r="A23" s="118" t="s">
        <v>120</v>
      </c>
      <c r="B23" s="121"/>
      <c r="C23" s="122"/>
      <c r="D23" s="23">
        <f>SUM(D24:D27)</f>
        <v>8459.896163754065</v>
      </c>
      <c r="E23" s="23">
        <v>1.4823199053395826</v>
      </c>
      <c r="F23" s="99"/>
    </row>
    <row r="24" spans="1:6" ht="15" customHeight="1">
      <c r="A24" s="15">
        <v>13</v>
      </c>
      <c r="B24" s="22" t="s">
        <v>16</v>
      </c>
      <c r="C24" s="22" t="s">
        <v>17</v>
      </c>
      <c r="D24" s="17">
        <f>E24*12*$D$3</f>
        <v>207.6370117854966</v>
      </c>
      <c r="E24" s="17">
        <v>0.0363815902343525</v>
      </c>
      <c r="F24" s="99"/>
    </row>
    <row r="25" spans="1:6" ht="30">
      <c r="A25" s="15">
        <v>14</v>
      </c>
      <c r="B25" s="22" t="s">
        <v>70</v>
      </c>
      <c r="C25" s="22" t="s">
        <v>17</v>
      </c>
      <c r="D25" s="17">
        <f>E25*12*$D$3</f>
        <v>1033.4432106053755</v>
      </c>
      <c r="E25" s="17">
        <v>0.18107709745678713</v>
      </c>
      <c r="F25" s="99"/>
    </row>
    <row r="26" spans="1:6" ht="30">
      <c r="A26" s="15">
        <v>15</v>
      </c>
      <c r="B26" s="22" t="s">
        <v>121</v>
      </c>
      <c r="C26" s="22" t="s">
        <v>17</v>
      </c>
      <c r="D26" s="17">
        <f>E26*12*$D$3</f>
        <v>375.08594964293957</v>
      </c>
      <c r="E26" s="17">
        <v>0.06572153589202052</v>
      </c>
      <c r="F26" s="99"/>
    </row>
    <row r="27" spans="1:6" ht="90">
      <c r="A27" s="15">
        <v>16</v>
      </c>
      <c r="B27" s="22" t="s">
        <v>71</v>
      </c>
      <c r="C27" s="22" t="s">
        <v>17</v>
      </c>
      <c r="D27" s="17">
        <f>E27*12*$D$3</f>
        <v>6843.729991720254</v>
      </c>
      <c r="E27" s="17">
        <v>1.1991396817564224</v>
      </c>
      <c r="F27" s="99"/>
    </row>
    <row r="28" spans="1:6" ht="15">
      <c r="A28" s="123" t="s">
        <v>122</v>
      </c>
      <c r="B28" s="124"/>
      <c r="C28" s="124"/>
      <c r="D28" s="24">
        <f>SUM(D29:D30)</f>
        <v>9756.666245811899</v>
      </c>
      <c r="E28" s="24">
        <v>1.7095364181756203</v>
      </c>
      <c r="F28" s="99"/>
    </row>
    <row r="29" spans="1:6" ht="75">
      <c r="A29" s="15">
        <v>17</v>
      </c>
      <c r="B29" s="22" t="s">
        <v>62</v>
      </c>
      <c r="C29" s="22" t="s">
        <v>17</v>
      </c>
      <c r="D29" s="17">
        <f>E29*12*$D$3</f>
        <v>638.4767896059084</v>
      </c>
      <c r="E29" s="17">
        <v>0.11187215965901114</v>
      </c>
      <c r="F29" s="99"/>
    </row>
    <row r="30" spans="1:6" ht="105">
      <c r="A30" s="15">
        <v>18</v>
      </c>
      <c r="B30" s="22" t="s">
        <v>21</v>
      </c>
      <c r="C30" s="22" t="s">
        <v>72</v>
      </c>
      <c r="D30" s="17">
        <f>E30*12*$D$3</f>
        <v>9118.189456205992</v>
      </c>
      <c r="E30" s="20">
        <v>1.597664258516609</v>
      </c>
      <c r="F30" s="99"/>
    </row>
    <row r="31" spans="1:6" ht="15">
      <c r="A31" s="123" t="s">
        <v>123</v>
      </c>
      <c r="B31" s="123"/>
      <c r="C31" s="123"/>
      <c r="D31" s="25">
        <f>SUM(D32)</f>
        <v>707.4144000000009</v>
      </c>
      <c r="E31" s="25">
        <v>0.12395121951219526</v>
      </c>
      <c r="F31" s="99"/>
    </row>
    <row r="32" spans="1:6" ht="15">
      <c r="A32" s="15">
        <v>19</v>
      </c>
      <c r="B32" s="22" t="s">
        <v>24</v>
      </c>
      <c r="C32" s="22" t="s">
        <v>25</v>
      </c>
      <c r="D32" s="17">
        <f>E32*12*$D$3</f>
        <v>707.4144000000009</v>
      </c>
      <c r="E32" s="26">
        <v>0.12395121951219526</v>
      </c>
      <c r="F32" s="99"/>
    </row>
    <row r="33" spans="1:6" ht="15">
      <c r="A33" s="123" t="s">
        <v>124</v>
      </c>
      <c r="B33" s="123"/>
      <c r="C33" s="123"/>
      <c r="D33" s="25">
        <f>SUM(D34:D35)</f>
        <v>417.5180627756728</v>
      </c>
      <c r="E33" s="25">
        <v>0.07315637489060708</v>
      </c>
      <c r="F33" s="99"/>
    </row>
    <row r="34" spans="1:6" ht="30">
      <c r="A34" s="15">
        <v>20</v>
      </c>
      <c r="B34" s="22" t="s">
        <v>86</v>
      </c>
      <c r="C34" s="22" t="s">
        <v>14</v>
      </c>
      <c r="D34" s="17">
        <f>E34*12*$D$3</f>
        <v>348.4609427756728</v>
      </c>
      <c r="E34" s="20">
        <v>0.061056374890607085</v>
      </c>
      <c r="F34" s="99"/>
    </row>
    <row r="35" spans="1:6" ht="45">
      <c r="A35" s="15">
        <v>21</v>
      </c>
      <c r="B35" s="22" t="s">
        <v>125</v>
      </c>
      <c r="C35" s="22" t="s">
        <v>126</v>
      </c>
      <c r="D35" s="17">
        <f>E35*12*$D$3</f>
        <v>69.05712000000001</v>
      </c>
      <c r="E35" s="17">
        <v>0.012100000000000001</v>
      </c>
      <c r="F35" s="99"/>
    </row>
    <row r="36" spans="1:6" ht="15">
      <c r="A36" s="9"/>
      <c r="B36" s="27" t="s">
        <v>26</v>
      </c>
      <c r="C36" s="27"/>
      <c r="D36" s="47">
        <f>D8+D11+D20+D23+D28+D31+D33</f>
        <v>41155.25679448177</v>
      </c>
      <c r="E36" s="12">
        <v>7.211111717564091</v>
      </c>
      <c r="F36" s="99"/>
    </row>
    <row r="37" spans="1:6" ht="15">
      <c r="A37" s="28"/>
      <c r="B37" s="29"/>
      <c r="C37" s="30"/>
      <c r="D37" s="90"/>
      <c r="E37" s="61"/>
      <c r="F37" s="2"/>
    </row>
    <row r="38" spans="1:6" ht="15">
      <c r="A38" s="33"/>
      <c r="B38" s="33"/>
      <c r="C38" s="33"/>
      <c r="D38" s="33"/>
      <c r="E38" s="33"/>
      <c r="F38" s="34"/>
    </row>
    <row r="39" spans="1:6" ht="105">
      <c r="A39" s="11" t="s">
        <v>27</v>
      </c>
      <c r="B39" s="11" t="s">
        <v>28</v>
      </c>
      <c r="C39" s="11" t="s">
        <v>29</v>
      </c>
      <c r="D39" s="11" t="s">
        <v>30</v>
      </c>
      <c r="E39" s="11" t="s">
        <v>31</v>
      </c>
      <c r="F39" s="11" t="s">
        <v>32</v>
      </c>
    </row>
    <row r="40" spans="1:6" ht="15">
      <c r="A40" s="11">
        <v>1</v>
      </c>
      <c r="B40" s="8" t="s">
        <v>127</v>
      </c>
      <c r="C40" s="11" t="s">
        <v>107</v>
      </c>
      <c r="D40" s="11">
        <v>5082</v>
      </c>
      <c r="E40" s="36">
        <f>D40/12/$D$3</f>
        <v>0.8904541631623213</v>
      </c>
      <c r="F40" s="37">
        <v>1</v>
      </c>
    </row>
    <row r="41" spans="1:6" ht="15">
      <c r="A41" s="11">
        <v>2</v>
      </c>
      <c r="B41" s="86" t="s">
        <v>77</v>
      </c>
      <c r="C41" s="11" t="s">
        <v>34</v>
      </c>
      <c r="D41" s="11">
        <v>4065.6</v>
      </c>
      <c r="E41" s="36">
        <f>D41/12/$D$3</f>
        <v>0.712363330529857</v>
      </c>
      <c r="F41" s="11">
        <v>1</v>
      </c>
    </row>
    <row r="42" spans="1:6" ht="15">
      <c r="A42" s="11">
        <v>3</v>
      </c>
      <c r="B42" s="86" t="s">
        <v>145</v>
      </c>
      <c r="C42" s="11" t="s">
        <v>146</v>
      </c>
      <c r="D42" s="11">
        <v>4525.4</v>
      </c>
      <c r="E42" s="36">
        <f>D42/12/$D$3</f>
        <v>0.7929282310064478</v>
      </c>
      <c r="F42" s="11">
        <v>1</v>
      </c>
    </row>
    <row r="43" spans="1:6" ht="15">
      <c r="A43" s="11"/>
      <c r="B43" s="38" t="s">
        <v>35</v>
      </c>
      <c r="C43" s="10"/>
      <c r="D43" s="53">
        <f>SUM(D40:D42)</f>
        <v>13673</v>
      </c>
      <c r="E43" s="39">
        <f>SUM(E40:E42)</f>
        <v>2.3957457246986262</v>
      </c>
      <c r="F43" s="40"/>
    </row>
    <row r="44" spans="1:6" ht="15">
      <c r="A44" s="28"/>
      <c r="B44" s="29"/>
      <c r="C44" s="41"/>
      <c r="D44" s="41"/>
      <c r="E44" s="41"/>
      <c r="F44" s="41"/>
    </row>
    <row r="45" spans="1:6" ht="15">
      <c r="A45" s="28"/>
      <c r="B45" s="29"/>
      <c r="C45" s="41"/>
      <c r="D45" s="41"/>
      <c r="E45" s="41"/>
      <c r="F45" s="41"/>
    </row>
    <row r="46" spans="1:6" ht="15">
      <c r="A46" s="28"/>
      <c r="B46" s="29"/>
      <c r="C46" s="41"/>
      <c r="D46" s="41"/>
      <c r="E46" s="41"/>
      <c r="F46" s="41"/>
    </row>
    <row r="47" spans="1:6" ht="29.25">
      <c r="A47" s="28"/>
      <c r="B47" s="29" t="s">
        <v>36</v>
      </c>
      <c r="C47" s="42">
        <f>D36+D43</f>
        <v>54828.25679448177</v>
      </c>
      <c r="D47" s="42"/>
      <c r="E47" s="42"/>
      <c r="F47" s="41"/>
    </row>
    <row r="48" spans="1:6" ht="15">
      <c r="A48" s="28"/>
      <c r="B48" s="29" t="s">
        <v>37</v>
      </c>
      <c r="C48" s="43">
        <f>E36+E43</f>
        <v>9.606857442262717</v>
      </c>
      <c r="D48" s="41"/>
      <c r="E48" s="41"/>
      <c r="F48" s="41"/>
    </row>
    <row r="49" spans="1:6" ht="15">
      <c r="A49" s="28"/>
      <c r="B49" s="29"/>
      <c r="C49" s="43"/>
      <c r="D49" s="41"/>
      <c r="E49" s="41"/>
      <c r="F49" s="41"/>
    </row>
    <row r="50" spans="1:6" ht="15">
      <c r="A50" s="28"/>
      <c r="B50" s="29"/>
      <c r="C50" s="43"/>
      <c r="D50" s="41"/>
      <c r="E50" s="41"/>
      <c r="F50" s="41"/>
    </row>
    <row r="51" spans="1:6" ht="15">
      <c r="A51" s="28"/>
      <c r="B51" s="29"/>
      <c r="C51" s="43"/>
      <c r="D51" s="41"/>
      <c r="E51" s="41"/>
      <c r="F51" s="41"/>
    </row>
    <row r="52" spans="1:6" ht="15">
      <c r="A52" s="2"/>
      <c r="B52" s="2"/>
      <c r="C52" s="2"/>
      <c r="D52" s="2"/>
      <c r="E52" s="2"/>
      <c r="F52" s="2"/>
    </row>
    <row r="53" spans="1:6" ht="33" customHeight="1">
      <c r="A53" s="116" t="s">
        <v>38</v>
      </c>
      <c r="B53" s="116"/>
      <c r="C53" s="116"/>
      <c r="D53" s="116"/>
      <c r="E53" s="116"/>
      <c r="F53" s="116"/>
    </row>
    <row r="54" spans="1:6" ht="22.5" customHeight="1">
      <c r="A54" s="1"/>
      <c r="B54" s="1"/>
      <c r="C54" s="1"/>
      <c r="D54" s="2"/>
      <c r="E54" s="2"/>
      <c r="F54" s="2"/>
    </row>
    <row r="55" spans="1:6" ht="71.25">
      <c r="A55" s="8"/>
      <c r="B55" s="9" t="s">
        <v>3</v>
      </c>
      <c r="C55" s="9" t="s">
        <v>4</v>
      </c>
      <c r="D55" s="9" t="s">
        <v>5</v>
      </c>
      <c r="E55" s="9" t="s">
        <v>6</v>
      </c>
      <c r="F55" s="2"/>
    </row>
    <row r="56" spans="1:5" ht="30" customHeight="1">
      <c r="A56" s="117" t="s">
        <v>39</v>
      </c>
      <c r="B56" s="117"/>
      <c r="C56" s="117"/>
      <c r="D56" s="12">
        <f>D57+D58</f>
        <v>3681.1440000000002</v>
      </c>
      <c r="E56" s="12">
        <f>E57+E58</f>
        <v>0.645</v>
      </c>
    </row>
    <row r="57" spans="1:5" ht="30">
      <c r="A57" s="15" t="s">
        <v>115</v>
      </c>
      <c r="B57" s="44" t="s">
        <v>108</v>
      </c>
      <c r="C57" s="44" t="s">
        <v>128</v>
      </c>
      <c r="D57" s="17">
        <f>E57*12*$D$3</f>
        <v>3612.6576</v>
      </c>
      <c r="E57" s="45">
        <v>0.633</v>
      </c>
    </row>
    <row r="58" spans="1:5" ht="30">
      <c r="A58" s="15" t="s">
        <v>129</v>
      </c>
      <c r="B58" s="44" t="s">
        <v>40</v>
      </c>
      <c r="C58" s="44" t="s">
        <v>112</v>
      </c>
      <c r="D58" s="17">
        <f>E58*12*$D$3</f>
        <v>68.48640000000002</v>
      </c>
      <c r="E58" s="45">
        <v>0.012</v>
      </c>
    </row>
    <row r="59" spans="1:5" ht="30" customHeight="1">
      <c r="A59" s="117" t="s">
        <v>42</v>
      </c>
      <c r="B59" s="117"/>
      <c r="C59" s="117"/>
      <c r="D59" s="12">
        <f>D60+D61+D62</f>
        <v>2174.4432</v>
      </c>
      <c r="E59" s="12">
        <f>E60+E61+E62</f>
        <v>0.381</v>
      </c>
    </row>
    <row r="60" spans="1:5" ht="45">
      <c r="A60" s="15" t="s">
        <v>130</v>
      </c>
      <c r="B60" s="44" t="s">
        <v>43</v>
      </c>
      <c r="C60" s="44" t="s">
        <v>44</v>
      </c>
      <c r="D60" s="17">
        <f>E60*$D$3*12</f>
        <v>136.9728</v>
      </c>
      <c r="E60" s="45">
        <v>0.024</v>
      </c>
    </row>
    <row r="61" spans="1:5" ht="30">
      <c r="A61" s="15" t="s">
        <v>131</v>
      </c>
      <c r="B61" s="73" t="s">
        <v>87</v>
      </c>
      <c r="C61" s="73" t="s">
        <v>88</v>
      </c>
      <c r="D61" s="17">
        <f>E61*$D$3*12</f>
        <v>1466.7504000000001</v>
      </c>
      <c r="E61" s="45">
        <v>0.257</v>
      </c>
    </row>
    <row r="62" spans="1:5" ht="30">
      <c r="A62" s="15" t="s">
        <v>117</v>
      </c>
      <c r="B62" s="46" t="s">
        <v>45</v>
      </c>
      <c r="C62" s="8" t="s">
        <v>94</v>
      </c>
      <c r="D62" s="17">
        <f>E62*$D$3*12</f>
        <v>570.72</v>
      </c>
      <c r="E62" s="18">
        <v>0.1</v>
      </c>
    </row>
    <row r="63" spans="1:6" ht="15">
      <c r="A63" s="9"/>
      <c r="B63" s="27" t="s">
        <v>26</v>
      </c>
      <c r="C63" s="27"/>
      <c r="D63" s="47">
        <f>D56+D59</f>
        <v>5855.5872</v>
      </c>
      <c r="E63" s="12">
        <f>E56+E59</f>
        <v>1.026</v>
      </c>
      <c r="F63" s="6"/>
    </row>
    <row r="64" spans="1:6" ht="15">
      <c r="A64" s="107"/>
      <c r="B64" s="108"/>
      <c r="C64" s="108"/>
      <c r="D64" s="109"/>
      <c r="E64" s="87"/>
      <c r="F64" s="6"/>
    </row>
    <row r="65" spans="1:6" ht="105">
      <c r="A65" s="11" t="s">
        <v>27</v>
      </c>
      <c r="B65" s="11" t="s">
        <v>28</v>
      </c>
      <c r="C65" s="11" t="s">
        <v>29</v>
      </c>
      <c r="D65" s="11" t="s">
        <v>30</v>
      </c>
      <c r="E65" s="11" t="s">
        <v>46</v>
      </c>
      <c r="F65" s="11" t="s">
        <v>32</v>
      </c>
    </row>
    <row r="66" spans="1:6" ht="15">
      <c r="A66" s="11">
        <v>1</v>
      </c>
      <c r="B66" s="8" t="s">
        <v>237</v>
      </c>
      <c r="C66" s="11" t="s">
        <v>48</v>
      </c>
      <c r="D66" s="48">
        <v>5670</v>
      </c>
      <c r="E66" s="49">
        <f>D66/12/D3</f>
        <v>0.9934819175777965</v>
      </c>
      <c r="F66" s="37">
        <v>1</v>
      </c>
    </row>
    <row r="67" spans="1:6" ht="15">
      <c r="A67" s="50"/>
      <c r="B67" s="50" t="s">
        <v>35</v>
      </c>
      <c r="C67" s="50"/>
      <c r="D67" s="51">
        <f>SUM(D66:D66)</f>
        <v>5670</v>
      </c>
      <c r="E67" s="52">
        <f>SUM(E66:E66)</f>
        <v>0.9934819175777965</v>
      </c>
      <c r="F67" s="50"/>
    </row>
    <row r="68" spans="1:6" ht="15">
      <c r="A68" s="107"/>
      <c r="B68" s="108"/>
      <c r="C68" s="108"/>
      <c r="D68" s="109"/>
      <c r="E68" s="87"/>
      <c r="F68" s="6"/>
    </row>
    <row r="69" spans="1:6" ht="15">
      <c r="A69" s="2"/>
      <c r="B69" s="2"/>
      <c r="C69" s="2"/>
      <c r="D69" s="2"/>
      <c r="E69" s="2"/>
      <c r="F69" s="2"/>
    </row>
    <row r="70" spans="2:3" ht="29.25">
      <c r="B70" s="29" t="s">
        <v>238</v>
      </c>
      <c r="C70" s="42">
        <f>C47</f>
        <v>54828.25679448177</v>
      </c>
    </row>
  </sheetData>
  <sheetProtection/>
  <mergeCells count="11">
    <mergeCell ref="A5:E5"/>
    <mergeCell ref="A8:C8"/>
    <mergeCell ref="A11:C11"/>
    <mergeCell ref="A33:C33"/>
    <mergeCell ref="A53:F53"/>
    <mergeCell ref="A56:C56"/>
    <mergeCell ref="A59:C59"/>
    <mergeCell ref="A20:C20"/>
    <mergeCell ref="A23:C23"/>
    <mergeCell ref="A28:C28"/>
    <mergeCell ref="A31:C31"/>
  </mergeCells>
  <printOptions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40">
      <selection activeCell="B43" sqref="B43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110" t="s">
        <v>239</v>
      </c>
    </row>
    <row r="2" spans="1:6" ht="39" customHeight="1">
      <c r="A2" s="2"/>
      <c r="B2" s="1" t="s">
        <v>240</v>
      </c>
      <c r="C2" s="4"/>
      <c r="D2" s="5">
        <v>84.55</v>
      </c>
      <c r="E2" s="6" t="s">
        <v>1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16" t="s">
        <v>2</v>
      </c>
      <c r="B4" s="116"/>
      <c r="C4" s="116"/>
      <c r="D4" s="116"/>
      <c r="E4" s="116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3</v>
      </c>
      <c r="C6" s="9" t="s">
        <v>4</v>
      </c>
      <c r="D6" s="9" t="s">
        <v>5</v>
      </c>
      <c r="E6" s="9" t="s">
        <v>6</v>
      </c>
      <c r="F6" s="2"/>
    </row>
    <row r="7" spans="1:7" ht="15">
      <c r="A7" s="118" t="s">
        <v>49</v>
      </c>
      <c r="B7" s="119"/>
      <c r="C7" s="120"/>
      <c r="D7" s="12">
        <f>SUM(D8:D9)</f>
        <v>814.1560252722734</v>
      </c>
      <c r="E7" s="12">
        <v>0.8024403954980025</v>
      </c>
      <c r="F7" s="99"/>
      <c r="G7" s="87"/>
    </row>
    <row r="8" spans="1:7" ht="15.75" customHeight="1">
      <c r="A8" s="15">
        <v>1</v>
      </c>
      <c r="B8" s="8" t="s">
        <v>11</v>
      </c>
      <c r="C8" s="16" t="s">
        <v>12</v>
      </c>
      <c r="D8" s="17">
        <f>E8*$D$2*12</f>
        <v>744.8819993341936</v>
      </c>
      <c r="E8" s="20">
        <v>0.7341632163751168</v>
      </c>
      <c r="F8" s="99"/>
      <c r="G8" s="89"/>
    </row>
    <row r="9" spans="1:7" ht="30">
      <c r="A9" s="15">
        <v>2</v>
      </c>
      <c r="B9" s="22" t="s">
        <v>13</v>
      </c>
      <c r="C9" s="22" t="s">
        <v>14</v>
      </c>
      <c r="D9" s="17">
        <f>E9*$D$2*12</f>
        <v>69.27402593807989</v>
      </c>
      <c r="E9" s="17">
        <v>0.06827717912288576</v>
      </c>
      <c r="F9" s="99"/>
      <c r="G9" s="89"/>
    </row>
    <row r="10" spans="1:7" ht="15">
      <c r="A10" s="118" t="s">
        <v>52</v>
      </c>
      <c r="B10" s="121"/>
      <c r="C10" s="122"/>
      <c r="D10" s="23">
        <f>SUM(D11:D12)</f>
        <v>342.7135451937307</v>
      </c>
      <c r="E10" s="23">
        <v>0.3377819290298943</v>
      </c>
      <c r="F10" s="99"/>
      <c r="G10" s="87"/>
    </row>
    <row r="11" spans="1:7" ht="15">
      <c r="A11" s="15">
        <v>3</v>
      </c>
      <c r="B11" s="22" t="s">
        <v>158</v>
      </c>
      <c r="C11" s="22" t="s">
        <v>17</v>
      </c>
      <c r="D11" s="17">
        <f>E11*12*$D$2</f>
        <v>51.90925294637416</v>
      </c>
      <c r="E11" s="18">
        <v>0.051162283605730496</v>
      </c>
      <c r="F11" s="99"/>
      <c r="G11" s="89"/>
    </row>
    <row r="12" spans="1:7" ht="60">
      <c r="A12" s="15">
        <v>4</v>
      </c>
      <c r="B12" s="22" t="s">
        <v>18</v>
      </c>
      <c r="C12" s="22" t="s">
        <v>17</v>
      </c>
      <c r="D12" s="17">
        <f>E12*12*$D$2</f>
        <v>290.8042922473565</v>
      </c>
      <c r="E12" s="17">
        <v>0.28661964542416374</v>
      </c>
      <c r="F12" s="99"/>
      <c r="G12" s="89"/>
    </row>
    <row r="13" spans="1:7" ht="15">
      <c r="A13" s="123" t="s">
        <v>55</v>
      </c>
      <c r="B13" s="124"/>
      <c r="C13" s="124"/>
      <c r="D13" s="24">
        <f>SUM(D14:D15)</f>
        <v>2269.0154597800883</v>
      </c>
      <c r="E13" s="24">
        <v>2.2363645375321197</v>
      </c>
      <c r="F13" s="99"/>
      <c r="G13" s="87"/>
    </row>
    <row r="14" spans="1:7" ht="75">
      <c r="A14" s="15">
        <v>5</v>
      </c>
      <c r="B14" s="22" t="s">
        <v>69</v>
      </c>
      <c r="C14" s="22" t="s">
        <v>17</v>
      </c>
      <c r="D14" s="17">
        <f>E14*12*$D$2</f>
        <v>263.8352771959136</v>
      </c>
      <c r="E14" s="17">
        <v>0.26003871200070333</v>
      </c>
      <c r="F14" s="99"/>
      <c r="G14" s="89"/>
    </row>
    <row r="15" spans="1:7" ht="90">
      <c r="A15" s="15">
        <v>6</v>
      </c>
      <c r="B15" s="22" t="s">
        <v>21</v>
      </c>
      <c r="C15" s="22" t="s">
        <v>63</v>
      </c>
      <c r="D15" s="17">
        <f>E15*12*$D$2</f>
        <v>2005.1801825841746</v>
      </c>
      <c r="E15" s="20">
        <v>1.9763258255314162</v>
      </c>
      <c r="F15" s="99"/>
      <c r="G15" s="89"/>
    </row>
    <row r="16" spans="1:7" ht="15">
      <c r="A16" s="123" t="s">
        <v>58</v>
      </c>
      <c r="B16" s="123"/>
      <c r="C16" s="123"/>
      <c r="D16" s="25">
        <f>SUM(D17)</f>
        <v>393.24883145325265</v>
      </c>
      <c r="E16" s="25">
        <v>0.38759001720210196</v>
      </c>
      <c r="F16" s="99"/>
      <c r="G16" s="87"/>
    </row>
    <row r="17" spans="1:7" ht="15">
      <c r="A17" s="15">
        <v>7</v>
      </c>
      <c r="B17" s="22" t="s">
        <v>24</v>
      </c>
      <c r="C17" s="22" t="s">
        <v>25</v>
      </c>
      <c r="D17" s="17">
        <f>E17*12*$D$2</f>
        <v>393.24883145325265</v>
      </c>
      <c r="E17" s="26">
        <v>0.38759001720210196</v>
      </c>
      <c r="F17" s="99"/>
      <c r="G17" s="89"/>
    </row>
    <row r="18" spans="1:7" ht="15">
      <c r="A18" s="9"/>
      <c r="B18" s="27" t="s">
        <v>26</v>
      </c>
      <c r="C18" s="27"/>
      <c r="D18" s="47">
        <f>+D7+D10+D13+D16</f>
        <v>3819.133861699345</v>
      </c>
      <c r="E18" s="12">
        <v>3.764176879262118</v>
      </c>
      <c r="F18" s="99"/>
      <c r="G18" s="87"/>
    </row>
    <row r="19" spans="1:7" ht="15">
      <c r="A19" s="28"/>
      <c r="B19" s="29"/>
      <c r="C19" s="30"/>
      <c r="D19" s="31"/>
      <c r="E19" s="32"/>
      <c r="F19" s="2"/>
      <c r="G19" s="88"/>
    </row>
    <row r="20" spans="1:6" ht="15">
      <c r="A20" s="33"/>
      <c r="B20" s="33"/>
      <c r="C20" s="33"/>
      <c r="D20" s="33"/>
      <c r="E20" s="33"/>
      <c r="F20" s="34"/>
    </row>
    <row r="21" spans="1:6" ht="105">
      <c r="A21" s="11" t="s">
        <v>27</v>
      </c>
      <c r="B21" s="11" t="s">
        <v>28</v>
      </c>
      <c r="C21" s="11" t="s">
        <v>29</v>
      </c>
      <c r="D21" s="11" t="s">
        <v>30</v>
      </c>
      <c r="E21" s="11" t="s">
        <v>31</v>
      </c>
      <c r="F21" s="11" t="s">
        <v>32</v>
      </c>
    </row>
    <row r="22" spans="1:6" ht="15">
      <c r="A22" s="11">
        <v>1</v>
      </c>
      <c r="B22" s="8" t="s">
        <v>74</v>
      </c>
      <c r="C22" s="11" t="s">
        <v>65</v>
      </c>
      <c r="D22" s="11">
        <v>2431</v>
      </c>
      <c r="E22" s="36">
        <f>D22/12/$D$2</f>
        <v>2.396018135225705</v>
      </c>
      <c r="F22" s="37">
        <v>1</v>
      </c>
    </row>
    <row r="23" spans="1:6" ht="15">
      <c r="A23" s="11"/>
      <c r="B23" s="38" t="s">
        <v>35</v>
      </c>
      <c r="C23" s="10"/>
      <c r="D23" s="53">
        <f>SUM(D22:D22)</f>
        <v>2431</v>
      </c>
      <c r="E23" s="39">
        <f>SUM(E22:E22)</f>
        <v>2.396018135225705</v>
      </c>
      <c r="F23" s="40"/>
    </row>
    <row r="24" spans="1:6" ht="15">
      <c r="A24" s="28"/>
      <c r="B24" s="29"/>
      <c r="C24" s="41"/>
      <c r="D24" s="41"/>
      <c r="E24" s="41"/>
      <c r="F24" s="41"/>
    </row>
    <row r="25" spans="1:6" ht="29.25">
      <c r="A25" s="28"/>
      <c r="B25" s="29" t="s">
        <v>36</v>
      </c>
      <c r="C25" s="42">
        <f>D18+D23</f>
        <v>6250.133861699345</v>
      </c>
      <c r="D25" s="42"/>
      <c r="E25" s="42"/>
      <c r="F25" s="41"/>
    </row>
    <row r="26" spans="1:6" ht="15">
      <c r="A26" s="28"/>
      <c r="B26" s="29" t="s">
        <v>37</v>
      </c>
      <c r="C26" s="43">
        <f>E18+E23</f>
        <v>6.160195014487823</v>
      </c>
      <c r="D26" s="41"/>
      <c r="E26" s="41"/>
      <c r="F26" s="41"/>
    </row>
    <row r="27" spans="1:6" ht="15">
      <c r="A27" s="28"/>
      <c r="B27" s="29"/>
      <c r="C27" s="43"/>
      <c r="D27" s="41"/>
      <c r="E27" s="41"/>
      <c r="F27" s="41"/>
    </row>
    <row r="28" spans="1:6" ht="15">
      <c r="A28" s="2"/>
      <c r="B28" s="2"/>
      <c r="C28" s="2"/>
      <c r="D28" s="2"/>
      <c r="E28" s="2"/>
      <c r="F28" s="2"/>
    </row>
    <row r="29" spans="1:6" ht="33" customHeight="1">
      <c r="A29" s="116" t="s">
        <v>38</v>
      </c>
      <c r="B29" s="116"/>
      <c r="C29" s="116"/>
      <c r="D29" s="116"/>
      <c r="E29" s="116"/>
      <c r="F29" s="116"/>
    </row>
    <row r="30" spans="1:6" ht="15">
      <c r="A30" s="1"/>
      <c r="B30" s="1"/>
      <c r="C30" s="1"/>
      <c r="D30" s="2"/>
      <c r="E30" s="2"/>
      <c r="F30" s="2"/>
    </row>
    <row r="31" spans="1:6" ht="71.25">
      <c r="A31" s="8"/>
      <c r="B31" s="9" t="s">
        <v>3</v>
      </c>
      <c r="C31" s="9" t="s">
        <v>4</v>
      </c>
      <c r="D31" s="9" t="s">
        <v>5</v>
      </c>
      <c r="E31" s="9" t="s">
        <v>6</v>
      </c>
      <c r="F31" s="2"/>
    </row>
    <row r="32" spans="1:5" ht="32.25" customHeight="1">
      <c r="A32" s="117" t="s">
        <v>135</v>
      </c>
      <c r="B32" s="117"/>
      <c r="C32" s="117"/>
      <c r="D32" s="12">
        <f>D33+D34</f>
        <v>97.4016</v>
      </c>
      <c r="E32" s="12">
        <f>E33+E34</f>
        <v>0.096</v>
      </c>
    </row>
    <row r="33" spans="1:5" ht="46.5" customHeight="1">
      <c r="A33" s="15">
        <v>1</v>
      </c>
      <c r="B33" s="44" t="s">
        <v>43</v>
      </c>
      <c r="C33" s="44" t="s">
        <v>44</v>
      </c>
      <c r="D33" s="17">
        <f>E33*$D$2*12</f>
        <v>24.3504</v>
      </c>
      <c r="E33" s="45">
        <v>0.024</v>
      </c>
    </row>
    <row r="34" spans="1:5" ht="15">
      <c r="A34" s="15">
        <v>2</v>
      </c>
      <c r="B34" s="46" t="s">
        <v>45</v>
      </c>
      <c r="C34" s="8" t="s">
        <v>41</v>
      </c>
      <c r="D34" s="17">
        <f>E34*$D$2*12</f>
        <v>73.0512</v>
      </c>
      <c r="E34" s="18">
        <v>0.072</v>
      </c>
    </row>
    <row r="35" spans="1:6" ht="15">
      <c r="A35" s="9"/>
      <c r="B35" s="27" t="s">
        <v>26</v>
      </c>
      <c r="C35" s="27"/>
      <c r="D35" s="47">
        <f>D32</f>
        <v>97.4016</v>
      </c>
      <c r="E35" s="12">
        <f>E32</f>
        <v>0.096</v>
      </c>
      <c r="F35" s="6"/>
    </row>
    <row r="36" spans="1:6" ht="15">
      <c r="A36" s="2"/>
      <c r="B36" s="2"/>
      <c r="C36" s="2"/>
      <c r="D36" s="2"/>
      <c r="E36" s="2"/>
      <c r="F36" s="2"/>
    </row>
    <row r="37" spans="1:6" ht="15">
      <c r="A37" s="33"/>
      <c r="B37" s="33"/>
      <c r="C37" s="33"/>
      <c r="D37" s="33"/>
      <c r="E37" s="33"/>
      <c r="F37" s="34"/>
    </row>
    <row r="38" spans="1:6" ht="105">
      <c r="A38" s="11" t="s">
        <v>27</v>
      </c>
      <c r="B38" s="11" t="s">
        <v>28</v>
      </c>
      <c r="C38" s="11" t="s">
        <v>29</v>
      </c>
      <c r="D38" s="11" t="s">
        <v>30</v>
      </c>
      <c r="E38" s="11" t="s">
        <v>46</v>
      </c>
      <c r="F38" s="11" t="s">
        <v>32</v>
      </c>
    </row>
    <row r="39" spans="1:6" ht="15">
      <c r="A39" s="11">
        <v>1</v>
      </c>
      <c r="B39" s="8" t="s">
        <v>74</v>
      </c>
      <c r="C39" s="11" t="s">
        <v>47</v>
      </c>
      <c r="D39" s="69">
        <v>1215.5</v>
      </c>
      <c r="E39" s="49">
        <f>D39/12/$D$2</f>
        <v>1.1980090676128525</v>
      </c>
      <c r="F39" s="37">
        <v>1</v>
      </c>
    </row>
    <row r="40" spans="1:6" ht="15">
      <c r="A40" s="50"/>
      <c r="B40" s="50" t="s">
        <v>35</v>
      </c>
      <c r="C40" s="50"/>
      <c r="D40" s="51">
        <f>SUM(D39:D39)</f>
        <v>1215.5</v>
      </c>
      <c r="E40" s="52">
        <f>SUM(E39:E39)</f>
        <v>1.1980090676128525</v>
      </c>
      <c r="F40" s="50"/>
    </row>
    <row r="43" spans="2:3" ht="29.25">
      <c r="B43" s="29" t="s">
        <v>241</v>
      </c>
      <c r="C43" s="42">
        <f>C25</f>
        <v>6250.133861699345</v>
      </c>
    </row>
  </sheetData>
  <sheetProtection/>
  <mergeCells count="7">
    <mergeCell ref="A4:E4"/>
    <mergeCell ref="A29:F29"/>
    <mergeCell ref="A32:C32"/>
    <mergeCell ref="A7:C7"/>
    <mergeCell ref="A10:C10"/>
    <mergeCell ref="A13:C13"/>
    <mergeCell ref="A16:C16"/>
  </mergeCells>
  <printOptions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31">
      <selection activeCell="B43" sqref="B43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8.75" customHeight="1">
      <c r="B1" s="110" t="s">
        <v>182</v>
      </c>
    </row>
    <row r="2" spans="1:6" ht="34.5" customHeight="1">
      <c r="A2" s="2"/>
      <c r="B2" s="1" t="s">
        <v>242</v>
      </c>
      <c r="C2" s="4"/>
      <c r="D2" s="5">
        <v>109.5</v>
      </c>
      <c r="E2" s="6" t="s">
        <v>1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16" t="s">
        <v>2</v>
      </c>
      <c r="B4" s="116"/>
      <c r="C4" s="116"/>
      <c r="D4" s="116"/>
      <c r="E4" s="116"/>
      <c r="F4" s="2"/>
    </row>
    <row r="5" spans="1:6" ht="18" customHeight="1">
      <c r="A5" s="1"/>
      <c r="B5" s="1"/>
      <c r="C5" s="1"/>
      <c r="D5" s="1"/>
      <c r="E5" s="1"/>
      <c r="F5" s="2"/>
    </row>
    <row r="6" spans="1:6" ht="71.25">
      <c r="A6" s="8"/>
      <c r="B6" s="9" t="s">
        <v>3</v>
      </c>
      <c r="C6" s="9" t="s">
        <v>4</v>
      </c>
      <c r="D6" s="9" t="s">
        <v>5</v>
      </c>
      <c r="E6" s="9" t="s">
        <v>6</v>
      </c>
      <c r="F6" s="2"/>
    </row>
    <row r="7" spans="1:6" ht="15">
      <c r="A7" s="118" t="s">
        <v>49</v>
      </c>
      <c r="B7" s="119"/>
      <c r="C7" s="120"/>
      <c r="D7" s="12">
        <f>SUM(D8:D8)</f>
        <v>756.2890008051477</v>
      </c>
      <c r="E7" s="12">
        <v>0.5755624054833696</v>
      </c>
      <c r="F7" s="99"/>
    </row>
    <row r="8" spans="1:6" ht="15.75" customHeight="1">
      <c r="A8" s="15">
        <v>1</v>
      </c>
      <c r="B8" s="8" t="s">
        <v>11</v>
      </c>
      <c r="C8" s="16" t="s">
        <v>12</v>
      </c>
      <c r="D8" s="17">
        <f>E8*$D$2*12</f>
        <v>756.2890008051477</v>
      </c>
      <c r="E8" s="57">
        <v>0.5755624054833696</v>
      </c>
      <c r="F8" s="99"/>
    </row>
    <row r="9" spans="1:6" ht="15">
      <c r="A9" s="118" t="s">
        <v>52</v>
      </c>
      <c r="B9" s="121"/>
      <c r="C9" s="122"/>
      <c r="D9" s="23">
        <f>SUM(D10:D11)</f>
        <v>272.71486253463524</v>
      </c>
      <c r="E9" s="23">
        <v>0.2075455574845017</v>
      </c>
      <c r="F9" s="99"/>
    </row>
    <row r="10" spans="1:6" ht="15" customHeight="1">
      <c r="A10" s="15">
        <v>2</v>
      </c>
      <c r="B10" s="22" t="s">
        <v>16</v>
      </c>
      <c r="C10" s="22" t="s">
        <v>17</v>
      </c>
      <c r="D10" s="17">
        <f>E10*12*$D$2</f>
        <v>103.81850589274828</v>
      </c>
      <c r="E10" s="57">
        <v>0.07900951742218286</v>
      </c>
      <c r="F10" s="99"/>
    </row>
    <row r="11" spans="1:6" ht="60">
      <c r="A11" s="15">
        <v>3</v>
      </c>
      <c r="B11" s="22" t="s">
        <v>18</v>
      </c>
      <c r="C11" s="22" t="s">
        <v>17</v>
      </c>
      <c r="D11" s="17">
        <f>E11*12*$D$2</f>
        <v>168.89635664188694</v>
      </c>
      <c r="E11" s="57">
        <v>0.12853604006231883</v>
      </c>
      <c r="F11" s="99"/>
    </row>
    <row r="12" spans="1:9" ht="15">
      <c r="A12" s="123" t="s">
        <v>55</v>
      </c>
      <c r="B12" s="124"/>
      <c r="C12" s="124"/>
      <c r="D12" s="24">
        <f>SUM(D13:D14)</f>
        <v>2852.741180886709</v>
      </c>
      <c r="E12" s="24">
        <v>2.171035906306476</v>
      </c>
      <c r="F12" s="99"/>
      <c r="H12" s="61"/>
      <c r="I12" s="62"/>
    </row>
    <row r="13" spans="1:10" ht="60">
      <c r="A13" s="15">
        <v>4</v>
      </c>
      <c r="B13" s="22" t="s">
        <v>20</v>
      </c>
      <c r="C13" s="22" t="s">
        <v>17</v>
      </c>
      <c r="D13" s="17">
        <f>E13*12*$D$2</f>
        <v>259.99144234295414</v>
      </c>
      <c r="E13" s="60">
        <v>0.197862589302096</v>
      </c>
      <c r="F13" s="99"/>
      <c r="H13" s="61"/>
      <c r="I13" s="61"/>
      <c r="J13" s="62"/>
    </row>
    <row r="14" spans="1:10" ht="75">
      <c r="A14" s="15">
        <v>5</v>
      </c>
      <c r="B14" s="22" t="s">
        <v>21</v>
      </c>
      <c r="C14" s="22" t="s">
        <v>22</v>
      </c>
      <c r="D14" s="17">
        <f>E14*12*$D$2</f>
        <v>2592.749738543755</v>
      </c>
      <c r="E14" s="60">
        <v>1.97317331700438</v>
      </c>
      <c r="F14" s="99"/>
      <c r="H14" s="61"/>
      <c r="I14" s="61"/>
      <c r="J14" s="62"/>
    </row>
    <row r="15" spans="1:6" ht="15">
      <c r="A15" s="123" t="s">
        <v>58</v>
      </c>
      <c r="B15" s="123"/>
      <c r="C15" s="123"/>
      <c r="D15" s="25">
        <f>SUM(D16)</f>
        <v>394.8516284423083</v>
      </c>
      <c r="E15" s="23">
        <v>0.30049591205655124</v>
      </c>
      <c r="F15" s="99"/>
    </row>
    <row r="16" spans="1:11" ht="15">
      <c r="A16" s="15">
        <v>6</v>
      </c>
      <c r="B16" s="22" t="s">
        <v>24</v>
      </c>
      <c r="C16" s="22" t="s">
        <v>25</v>
      </c>
      <c r="D16" s="17">
        <f>E16*12*$D$2</f>
        <v>394.8516284423083</v>
      </c>
      <c r="E16" s="60">
        <v>0.30049591205655124</v>
      </c>
      <c r="F16" s="99"/>
      <c r="H16" s="128"/>
      <c r="I16" s="61"/>
      <c r="J16" s="72"/>
      <c r="K16" s="55"/>
    </row>
    <row r="17" spans="1:6" ht="15">
      <c r="A17" s="9"/>
      <c r="B17" s="27" t="s">
        <v>26</v>
      </c>
      <c r="C17" s="27"/>
      <c r="D17" s="68">
        <f>D7+D9+D12+D15</f>
        <v>4276.5966726688</v>
      </c>
      <c r="E17" s="12">
        <v>3.254639781330898</v>
      </c>
      <c r="F17" s="99"/>
    </row>
    <row r="18" spans="1:6" ht="15">
      <c r="A18" s="28"/>
      <c r="B18" s="29"/>
      <c r="C18" s="30"/>
      <c r="D18" s="31"/>
      <c r="E18" s="32"/>
      <c r="F18" s="2"/>
    </row>
    <row r="19" spans="1:6" ht="105">
      <c r="A19" s="11" t="s">
        <v>27</v>
      </c>
      <c r="B19" s="11" t="s">
        <v>28</v>
      </c>
      <c r="C19" s="11" t="s">
        <v>29</v>
      </c>
      <c r="D19" s="11" t="s">
        <v>30</v>
      </c>
      <c r="E19" s="11" t="s">
        <v>31</v>
      </c>
      <c r="F19" s="11" t="s">
        <v>32</v>
      </c>
    </row>
    <row r="20" spans="1:6" ht="15">
      <c r="A20" s="11">
        <v>1</v>
      </c>
      <c r="B20" s="8" t="s">
        <v>74</v>
      </c>
      <c r="C20" s="11" t="s">
        <v>48</v>
      </c>
      <c r="D20" s="81">
        <v>3148.42</v>
      </c>
      <c r="E20" s="36">
        <f>D20/12/$D$2</f>
        <v>2.3960578386605786</v>
      </c>
      <c r="F20" s="37">
        <v>1</v>
      </c>
    </row>
    <row r="21" spans="1:6" ht="15">
      <c r="A21" s="11"/>
      <c r="B21" s="38" t="s">
        <v>35</v>
      </c>
      <c r="C21" s="10"/>
      <c r="D21" s="53">
        <f>SUM(D20:D20)</f>
        <v>3148.42</v>
      </c>
      <c r="E21" s="39">
        <f>SUM(E20:E20)</f>
        <v>2.3960578386605786</v>
      </c>
      <c r="F21" s="40"/>
    </row>
    <row r="22" spans="1:6" ht="15">
      <c r="A22" s="41"/>
      <c r="B22" s="63"/>
      <c r="C22" s="64"/>
      <c r="D22" s="82"/>
      <c r="E22" s="66"/>
      <c r="F22" s="67"/>
    </row>
    <row r="23" spans="1:6" ht="15">
      <c r="A23" s="41"/>
      <c r="B23" s="63"/>
      <c r="C23" s="64"/>
      <c r="D23" s="82"/>
      <c r="E23" s="66"/>
      <c r="F23" s="67"/>
    </row>
    <row r="24" spans="1:6" ht="15">
      <c r="A24" s="41"/>
      <c r="B24" s="63"/>
      <c r="C24" s="64"/>
      <c r="D24" s="82"/>
      <c r="E24" s="66"/>
      <c r="F24" s="67"/>
    </row>
    <row r="25" spans="1:6" ht="29.25">
      <c r="A25" s="28"/>
      <c r="B25" s="29" t="s">
        <v>36</v>
      </c>
      <c r="C25" s="42">
        <f>D17+D21</f>
        <v>7425.0166726688</v>
      </c>
      <c r="D25" s="42"/>
      <c r="E25" s="42"/>
      <c r="F25" s="41"/>
    </row>
    <row r="26" spans="1:6" ht="15">
      <c r="A26" s="28"/>
      <c r="B26" s="29" t="s">
        <v>37</v>
      </c>
      <c r="C26" s="43">
        <f>E17+E21</f>
        <v>5.650697619991476</v>
      </c>
      <c r="D26" s="41"/>
      <c r="E26" s="41"/>
      <c r="F26" s="41"/>
    </row>
    <row r="27" spans="1:6" ht="19.5" customHeight="1">
      <c r="A27" s="28"/>
      <c r="B27" s="29"/>
      <c r="C27" s="43"/>
      <c r="D27" s="41"/>
      <c r="E27" s="41"/>
      <c r="F27" s="41"/>
    </row>
    <row r="28" spans="1:6" ht="19.5" customHeight="1">
      <c r="A28" s="28"/>
      <c r="B28" s="29"/>
      <c r="C28" s="43"/>
      <c r="D28" s="41"/>
      <c r="E28" s="41"/>
      <c r="F28" s="41"/>
    </row>
    <row r="29" spans="1:6" ht="19.5" customHeight="1">
      <c r="A29" s="28"/>
      <c r="B29" s="29"/>
      <c r="C29" s="43"/>
      <c r="D29" s="41"/>
      <c r="E29" s="41"/>
      <c r="F29" s="41"/>
    </row>
    <row r="30" spans="1:6" ht="33" customHeight="1">
      <c r="A30" s="116" t="s">
        <v>38</v>
      </c>
      <c r="B30" s="116"/>
      <c r="C30" s="116"/>
      <c r="D30" s="116"/>
      <c r="E30" s="116"/>
      <c r="F30" s="116"/>
    </row>
    <row r="31" spans="1:6" ht="15">
      <c r="A31" s="1"/>
      <c r="B31" s="1"/>
      <c r="C31" s="1"/>
      <c r="D31" s="2"/>
      <c r="E31" s="2"/>
      <c r="F31" s="2"/>
    </row>
    <row r="32" spans="1:6" ht="71.25">
      <c r="A32" s="8"/>
      <c r="B32" s="9" t="s">
        <v>3</v>
      </c>
      <c r="C32" s="9" t="s">
        <v>4</v>
      </c>
      <c r="D32" s="9" t="s">
        <v>5</v>
      </c>
      <c r="E32" s="9" t="s">
        <v>6</v>
      </c>
      <c r="F32" s="2"/>
    </row>
    <row r="33" spans="1:5" ht="30" customHeight="1">
      <c r="A33" s="117" t="s">
        <v>39</v>
      </c>
      <c r="B33" s="117"/>
      <c r="C33" s="117"/>
      <c r="D33" s="12">
        <f>D34</f>
        <v>15.768000000000002</v>
      </c>
      <c r="E33" s="12">
        <f>E34</f>
        <v>0.012</v>
      </c>
    </row>
    <row r="34" spans="1:5" ht="30">
      <c r="A34" s="15">
        <v>1</v>
      </c>
      <c r="B34" s="44" t="s">
        <v>40</v>
      </c>
      <c r="C34" s="44" t="s">
        <v>41</v>
      </c>
      <c r="D34" s="17">
        <f>E34*12*$D$2</f>
        <v>15.768000000000002</v>
      </c>
      <c r="E34" s="45">
        <v>0.012</v>
      </c>
    </row>
    <row r="35" spans="1:5" ht="30" customHeight="1">
      <c r="A35" s="117" t="s">
        <v>42</v>
      </c>
      <c r="B35" s="117"/>
      <c r="C35" s="117"/>
      <c r="D35" s="12">
        <f>D36</f>
        <v>94.60799999999999</v>
      </c>
      <c r="E35" s="12">
        <f>E36</f>
        <v>0.072</v>
      </c>
    </row>
    <row r="36" spans="1:5" ht="15">
      <c r="A36" s="15">
        <v>2</v>
      </c>
      <c r="B36" s="46" t="s">
        <v>45</v>
      </c>
      <c r="C36" s="8" t="s">
        <v>41</v>
      </c>
      <c r="D36" s="17">
        <f>E36*$D$2*12</f>
        <v>94.60799999999999</v>
      </c>
      <c r="E36" s="18">
        <v>0.072</v>
      </c>
    </row>
    <row r="37" spans="1:6" ht="15">
      <c r="A37" s="9"/>
      <c r="B37" s="27" t="s">
        <v>26</v>
      </c>
      <c r="C37" s="27"/>
      <c r="D37" s="47">
        <f>D33+D35</f>
        <v>110.37599999999999</v>
      </c>
      <c r="E37" s="12">
        <f>E33+E35</f>
        <v>0.08399999999999999</v>
      </c>
      <c r="F37" s="6"/>
    </row>
    <row r="38" spans="1:6" ht="15">
      <c r="A38" s="2"/>
      <c r="B38" s="2"/>
      <c r="C38" s="2"/>
      <c r="D38" s="2"/>
      <c r="E38" s="2"/>
      <c r="F38" s="2"/>
    </row>
    <row r="39" spans="1:6" ht="105">
      <c r="A39" s="11" t="s">
        <v>27</v>
      </c>
      <c r="B39" s="11" t="s">
        <v>28</v>
      </c>
      <c r="C39" s="11" t="s">
        <v>29</v>
      </c>
      <c r="D39" s="11" t="s">
        <v>30</v>
      </c>
      <c r="E39" s="11" t="s">
        <v>31</v>
      </c>
      <c r="F39" s="11" t="s">
        <v>32</v>
      </c>
    </row>
    <row r="40" spans="1:6" ht="15">
      <c r="A40" s="11">
        <v>1</v>
      </c>
      <c r="B40" s="8" t="s">
        <v>74</v>
      </c>
      <c r="C40" s="11" t="s">
        <v>75</v>
      </c>
      <c r="D40" s="11">
        <v>1349.32</v>
      </c>
      <c r="E40" s="36">
        <f>D40/12/$D$2</f>
        <v>1.0268797564687975</v>
      </c>
      <c r="F40" s="37">
        <v>1</v>
      </c>
    </row>
    <row r="41" spans="1:6" ht="15">
      <c r="A41" s="11"/>
      <c r="B41" s="38" t="s">
        <v>35</v>
      </c>
      <c r="C41" s="10"/>
      <c r="D41" s="53">
        <f>SUM(D40:D40)</f>
        <v>1349.32</v>
      </c>
      <c r="E41" s="39">
        <f>SUM(E40:E40)</f>
        <v>1.0268797564687975</v>
      </c>
      <c r="F41" s="40"/>
    </row>
    <row r="42" spans="1:6" ht="17.25" customHeight="1">
      <c r="A42" s="41"/>
      <c r="B42" s="63"/>
      <c r="C42" s="64"/>
      <c r="D42" s="82"/>
      <c r="E42" s="66"/>
      <c r="F42" s="67"/>
    </row>
    <row r="43" spans="2:3" ht="29.25">
      <c r="B43" s="29" t="s">
        <v>243</v>
      </c>
      <c r="C43" s="115">
        <f>C25</f>
        <v>7425.0166726688</v>
      </c>
    </row>
  </sheetData>
  <mergeCells count="8">
    <mergeCell ref="A15:C15"/>
    <mergeCell ref="A30:F30"/>
    <mergeCell ref="A33:C33"/>
    <mergeCell ref="A35:C35"/>
    <mergeCell ref="A4:E4"/>
    <mergeCell ref="A7:C7"/>
    <mergeCell ref="A9:C9"/>
    <mergeCell ref="A12:C12"/>
  </mergeCells>
  <printOptions horizontalCentered="1"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7">
      <selection activeCell="B14" sqref="B14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110" t="s">
        <v>183</v>
      </c>
    </row>
    <row r="2" spans="1:6" ht="21.75" customHeight="1">
      <c r="A2" s="2"/>
      <c r="B2" s="1" t="s">
        <v>244</v>
      </c>
      <c r="C2" s="4"/>
      <c r="D2" s="5">
        <v>85.4</v>
      </c>
      <c r="E2" s="6" t="s">
        <v>1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16" t="s">
        <v>2</v>
      </c>
      <c r="B4" s="116"/>
      <c r="C4" s="116"/>
      <c r="D4" s="116"/>
      <c r="E4" s="116"/>
      <c r="F4" s="2"/>
    </row>
    <row r="5" spans="1:6" ht="7.5" customHeight="1">
      <c r="A5" s="1"/>
      <c r="B5" s="1"/>
      <c r="C5" s="1"/>
      <c r="D5" s="1"/>
      <c r="E5" s="1"/>
      <c r="F5" s="2"/>
    </row>
    <row r="6" spans="1:6" ht="71.25">
      <c r="A6" s="8"/>
      <c r="B6" s="9" t="s">
        <v>3</v>
      </c>
      <c r="C6" s="9" t="s">
        <v>4</v>
      </c>
      <c r="D6" s="9" t="s">
        <v>5</v>
      </c>
      <c r="E6" s="9" t="s">
        <v>6</v>
      </c>
      <c r="F6" s="2"/>
    </row>
    <row r="7" spans="1:6" ht="15">
      <c r="A7" s="118" t="s">
        <v>49</v>
      </c>
      <c r="B7" s="119"/>
      <c r="C7" s="120"/>
      <c r="D7" s="12">
        <f>SUM(D8:D9)</f>
        <v>651.3248202178188</v>
      </c>
      <c r="E7" s="12">
        <v>0.6355628612586053</v>
      </c>
      <c r="F7" s="99"/>
    </row>
    <row r="8" spans="1:6" ht="15.75" customHeight="1">
      <c r="A8" s="15">
        <v>1</v>
      </c>
      <c r="B8" s="8" t="s">
        <v>11</v>
      </c>
      <c r="C8" s="16" t="s">
        <v>12</v>
      </c>
      <c r="D8" s="17">
        <f>E8*$D$2*12</f>
        <v>595.9055994673548</v>
      </c>
      <c r="E8" s="20">
        <v>0.5814847769978091</v>
      </c>
      <c r="F8" s="99"/>
    </row>
    <row r="9" spans="1:6" ht="30">
      <c r="A9" s="15">
        <v>2</v>
      </c>
      <c r="B9" s="22" t="s">
        <v>13</v>
      </c>
      <c r="C9" s="22" t="s">
        <v>14</v>
      </c>
      <c r="D9" s="17">
        <f>E9*$D$2*12</f>
        <v>55.41922075046392</v>
      </c>
      <c r="E9" s="17">
        <v>0.054078084260796175</v>
      </c>
      <c r="F9" s="99"/>
    </row>
    <row r="10" spans="1:6" ht="15">
      <c r="A10" s="118" t="s">
        <v>52</v>
      </c>
      <c r="B10" s="121"/>
      <c r="C10" s="122"/>
      <c r="D10" s="23">
        <f>SUM(D11:D12)</f>
        <v>94.24319869606629</v>
      </c>
      <c r="E10" s="23">
        <v>0.09196252800162595</v>
      </c>
      <c r="F10" s="99"/>
    </row>
    <row r="11" spans="1:6" ht="15">
      <c r="A11" s="15">
        <v>3</v>
      </c>
      <c r="B11" s="22" t="s">
        <v>133</v>
      </c>
      <c r="C11" s="22" t="s">
        <v>17</v>
      </c>
      <c r="D11" s="17">
        <f>E11*12*$D$2</f>
        <v>51.90925294637412</v>
      </c>
      <c r="E11" s="18">
        <v>0.050653057129561</v>
      </c>
      <c r="F11" s="99"/>
    </row>
    <row r="12" spans="1:6" ht="60">
      <c r="A12" s="15">
        <v>4</v>
      </c>
      <c r="B12" s="22" t="s">
        <v>134</v>
      </c>
      <c r="C12" s="22" t="s">
        <v>17</v>
      </c>
      <c r="D12" s="17">
        <f>E12*12*$D$2</f>
        <v>42.33394574969216</v>
      </c>
      <c r="E12" s="17">
        <v>0.04130947087206495</v>
      </c>
      <c r="F12" s="99"/>
    </row>
    <row r="13" spans="1:6" ht="15">
      <c r="A13" s="123" t="s">
        <v>55</v>
      </c>
      <c r="B13" s="124"/>
      <c r="C13" s="124"/>
      <c r="D13" s="24">
        <f>SUM(D14:D15)</f>
        <v>2091.614738681185</v>
      </c>
      <c r="E13" s="24">
        <v>2.0409979885647784</v>
      </c>
      <c r="F13" s="99"/>
    </row>
    <row r="14" spans="1:6" ht="75">
      <c r="A14" s="15">
        <v>5</v>
      </c>
      <c r="B14" s="22" t="s">
        <v>69</v>
      </c>
      <c r="C14" s="22" t="s">
        <v>17</v>
      </c>
      <c r="D14" s="17">
        <f>E14*12*$D$2</f>
        <v>120.98382426301741</v>
      </c>
      <c r="E14" s="17">
        <v>0.11805603460481791</v>
      </c>
      <c r="F14" s="99"/>
    </row>
    <row r="15" spans="1:6" ht="90">
      <c r="A15" s="15">
        <v>6</v>
      </c>
      <c r="B15" s="22" t="s">
        <v>21</v>
      </c>
      <c r="C15" s="22" t="s">
        <v>63</v>
      </c>
      <c r="D15" s="17">
        <f>E15*12*$D$2</f>
        <v>1970.6309144181675</v>
      </c>
      <c r="E15" s="20">
        <v>1.9229419539599604</v>
      </c>
      <c r="F15" s="99"/>
    </row>
    <row r="16" spans="1:6" ht="15">
      <c r="A16" s="123" t="s">
        <v>58</v>
      </c>
      <c r="B16" s="123"/>
      <c r="C16" s="123"/>
      <c r="D16" s="25">
        <f>SUM(D17)</f>
        <v>200.8412555788877</v>
      </c>
      <c r="E16" s="25">
        <v>0.1959809285508272</v>
      </c>
      <c r="F16" s="99"/>
    </row>
    <row r="17" spans="1:6" ht="15">
      <c r="A17" s="15">
        <v>7</v>
      </c>
      <c r="B17" s="22" t="s">
        <v>24</v>
      </c>
      <c r="C17" s="22" t="s">
        <v>25</v>
      </c>
      <c r="D17" s="17">
        <f>E17*12*$D$2</f>
        <v>200.8412555788877</v>
      </c>
      <c r="E17" s="26">
        <v>0.1959809285508272</v>
      </c>
      <c r="F17" s="99"/>
    </row>
    <row r="18" spans="1:6" ht="15">
      <c r="A18" s="9"/>
      <c r="B18" s="27" t="s">
        <v>26</v>
      </c>
      <c r="C18" s="27"/>
      <c r="D18" s="47">
        <f>D7+D10+D13+D16</f>
        <v>3038.024013173958</v>
      </c>
      <c r="E18" s="12">
        <v>2.964504306375837</v>
      </c>
      <c r="F18" s="99"/>
    </row>
    <row r="19" spans="1:6" ht="15">
      <c r="A19" s="28"/>
      <c r="B19" s="29"/>
      <c r="C19" s="30"/>
      <c r="D19" s="90"/>
      <c r="E19" s="61"/>
      <c r="F19" s="87"/>
    </row>
    <row r="20" spans="1:6" ht="29.25">
      <c r="A20" s="28"/>
      <c r="B20" s="29" t="s">
        <v>36</v>
      </c>
      <c r="C20" s="42">
        <f>D18</f>
        <v>3038.024013173958</v>
      </c>
      <c r="D20" s="42"/>
      <c r="E20" s="42"/>
      <c r="F20" s="41"/>
    </row>
    <row r="21" spans="1:6" ht="15">
      <c r="A21" s="28"/>
      <c r="B21" s="29" t="s">
        <v>37</v>
      </c>
      <c r="C21" s="43">
        <f>E18</f>
        <v>2.964504306375837</v>
      </c>
      <c r="D21" s="41"/>
      <c r="E21" s="41"/>
      <c r="F21" s="41"/>
    </row>
    <row r="22" spans="1:6" ht="15">
      <c r="A22" s="28"/>
      <c r="B22" s="29"/>
      <c r="C22" s="43"/>
      <c r="D22" s="41"/>
      <c r="E22" s="41"/>
      <c r="F22" s="41"/>
    </row>
    <row r="23" spans="1:6" ht="4.5" customHeight="1">
      <c r="A23" s="2"/>
      <c r="B23" s="2"/>
      <c r="C23" s="2"/>
      <c r="D23" s="2"/>
      <c r="E23" s="2"/>
      <c r="F23" s="2"/>
    </row>
    <row r="24" spans="1:6" ht="33" customHeight="1">
      <c r="A24" s="116" t="s">
        <v>38</v>
      </c>
      <c r="B24" s="116"/>
      <c r="C24" s="116"/>
      <c r="D24" s="116"/>
      <c r="E24" s="116"/>
      <c r="F24" s="116"/>
    </row>
    <row r="25" spans="1:6" ht="6" customHeight="1">
      <c r="A25" s="1"/>
      <c r="B25" s="1"/>
      <c r="C25" s="1"/>
      <c r="D25" s="2"/>
      <c r="E25" s="2"/>
      <c r="F25" s="2"/>
    </row>
    <row r="26" spans="1:6" ht="71.25">
      <c r="A26" s="8"/>
      <c r="B26" s="9" t="s">
        <v>3</v>
      </c>
      <c r="C26" s="9" t="s">
        <v>4</v>
      </c>
      <c r="D26" s="9" t="s">
        <v>5</v>
      </c>
      <c r="E26" s="9" t="s">
        <v>6</v>
      </c>
      <c r="F26" s="2"/>
    </row>
    <row r="27" spans="1:5" ht="32.25" customHeight="1">
      <c r="A27" s="117" t="s">
        <v>135</v>
      </c>
      <c r="B27" s="117"/>
      <c r="C27" s="117"/>
      <c r="D27" s="12">
        <f>D28+D29</f>
        <v>98.3808</v>
      </c>
      <c r="E27" s="12">
        <f>E28+E29</f>
        <v>0.096</v>
      </c>
    </row>
    <row r="28" spans="1:5" ht="30" customHeight="1">
      <c r="A28" s="15">
        <v>1</v>
      </c>
      <c r="B28" s="44" t="s">
        <v>43</v>
      </c>
      <c r="C28" s="44" t="s">
        <v>44</v>
      </c>
      <c r="D28" s="17">
        <f>E28*$D$2*12</f>
        <v>24.595200000000006</v>
      </c>
      <c r="E28" s="45">
        <v>0.024</v>
      </c>
    </row>
    <row r="29" spans="1:5" ht="15">
      <c r="A29" s="15">
        <v>2</v>
      </c>
      <c r="B29" s="46" t="s">
        <v>45</v>
      </c>
      <c r="C29" s="8" t="s">
        <v>41</v>
      </c>
      <c r="D29" s="17">
        <f>E29*$D$2*12</f>
        <v>73.78559999999999</v>
      </c>
      <c r="E29" s="18">
        <v>0.072</v>
      </c>
    </row>
    <row r="30" spans="1:6" ht="15">
      <c r="A30" s="9"/>
      <c r="B30" s="27" t="s">
        <v>26</v>
      </c>
      <c r="C30" s="27"/>
      <c r="D30" s="47">
        <f>+D27</f>
        <v>98.3808</v>
      </c>
      <c r="E30" s="12">
        <f>+E27</f>
        <v>0.096</v>
      </c>
      <c r="F30" s="6"/>
    </row>
    <row r="31" spans="1:6" ht="3" customHeight="1">
      <c r="A31" s="2"/>
      <c r="B31" s="2"/>
      <c r="C31" s="2"/>
      <c r="D31" s="2"/>
      <c r="E31" s="2"/>
      <c r="F31" s="2"/>
    </row>
    <row r="32" spans="1:6" ht="15">
      <c r="A32" s="33"/>
      <c r="B32" s="33"/>
      <c r="C32" s="33"/>
      <c r="D32" s="33"/>
      <c r="E32" s="33"/>
      <c r="F32" s="34"/>
    </row>
    <row r="33" spans="1:6" ht="105">
      <c r="A33" s="11" t="s">
        <v>27</v>
      </c>
      <c r="B33" s="11" t="s">
        <v>28</v>
      </c>
      <c r="C33" s="11" t="s">
        <v>29</v>
      </c>
      <c r="D33" s="11" t="s">
        <v>30</v>
      </c>
      <c r="E33" s="11" t="s">
        <v>46</v>
      </c>
      <c r="F33" s="11" t="s">
        <v>32</v>
      </c>
    </row>
    <row r="34" spans="1:6" ht="15">
      <c r="A34" s="11">
        <v>1</v>
      </c>
      <c r="B34" s="8" t="s">
        <v>74</v>
      </c>
      <c r="C34" s="11" t="s">
        <v>47</v>
      </c>
      <c r="D34" s="35">
        <v>1248</v>
      </c>
      <c r="E34" s="49">
        <f>D34/12/$D$2</f>
        <v>1.2177985948477752</v>
      </c>
      <c r="F34" s="37">
        <v>2</v>
      </c>
    </row>
    <row r="35" spans="1:6" ht="15">
      <c r="A35" s="50"/>
      <c r="B35" s="50" t="s">
        <v>35</v>
      </c>
      <c r="C35" s="50"/>
      <c r="D35" s="51">
        <f>SUM(D34:D34)</f>
        <v>1248</v>
      </c>
      <c r="E35" s="52">
        <f>SUM(E34:E34)</f>
        <v>1.2177985948477752</v>
      </c>
      <c r="F35" s="50"/>
    </row>
    <row r="37" spans="2:3" ht="29.25">
      <c r="B37" s="29" t="s">
        <v>245</v>
      </c>
      <c r="C37" s="42">
        <f>C20</f>
        <v>3038.024013173958</v>
      </c>
    </row>
  </sheetData>
  <sheetProtection/>
  <mergeCells count="7">
    <mergeCell ref="A4:E4"/>
    <mergeCell ref="A24:F24"/>
    <mergeCell ref="A27:C27"/>
    <mergeCell ref="A7:C7"/>
    <mergeCell ref="A10:C10"/>
    <mergeCell ref="A13:C13"/>
    <mergeCell ref="A16:C16"/>
  </mergeCells>
  <printOptions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22">
      <selection activeCell="B42" sqref="B42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110" t="s">
        <v>246</v>
      </c>
    </row>
    <row r="2" spans="1:6" ht="15">
      <c r="A2" s="2"/>
      <c r="B2" s="1" t="s">
        <v>247</v>
      </c>
      <c r="C2" s="4"/>
      <c r="D2" s="5">
        <v>100.6</v>
      </c>
      <c r="E2" s="6" t="s">
        <v>1</v>
      </c>
      <c r="F2" s="2"/>
    </row>
    <row r="3" spans="1:6" ht="4.5" customHeight="1">
      <c r="A3" s="2"/>
      <c r="B3" s="7"/>
      <c r="C3" s="2"/>
      <c r="D3" s="2"/>
      <c r="E3" s="2"/>
      <c r="F3" s="2"/>
    </row>
    <row r="4" spans="1:6" ht="30.75" customHeight="1">
      <c r="A4" s="116" t="s">
        <v>2</v>
      </c>
      <c r="B4" s="116"/>
      <c r="C4" s="116"/>
      <c r="D4" s="116"/>
      <c r="E4" s="116"/>
      <c r="F4" s="2"/>
    </row>
    <row r="5" spans="1:6" ht="2.25" customHeight="1">
      <c r="A5" s="1"/>
      <c r="B5" s="1"/>
      <c r="C5" s="1"/>
      <c r="D5" s="1"/>
      <c r="E5" s="1"/>
      <c r="F5" s="2"/>
    </row>
    <row r="6" spans="1:6" ht="71.25">
      <c r="A6" s="8"/>
      <c r="B6" s="9" t="s">
        <v>3</v>
      </c>
      <c r="C6" s="9" t="s">
        <v>4</v>
      </c>
      <c r="D6" s="9" t="s">
        <v>5</v>
      </c>
      <c r="E6" s="9" t="s">
        <v>6</v>
      </c>
      <c r="F6" s="2"/>
    </row>
    <row r="7" spans="1:6" ht="15">
      <c r="A7" s="118" t="s">
        <v>49</v>
      </c>
      <c r="B7" s="119"/>
      <c r="C7" s="120"/>
      <c r="D7" s="12">
        <f>SUM(D8:D9)</f>
        <v>2116.8056657079064</v>
      </c>
      <c r="E7" s="12">
        <v>1.7534838185121824</v>
      </c>
      <c r="F7" s="99"/>
    </row>
    <row r="8" spans="1:6" ht="15.75" customHeight="1">
      <c r="A8" s="15">
        <v>1</v>
      </c>
      <c r="B8" s="8" t="s">
        <v>11</v>
      </c>
      <c r="C8" s="16" t="s">
        <v>12</v>
      </c>
      <c r="D8" s="17">
        <f>E8*$D$2*12</f>
        <v>1936.6931982688989</v>
      </c>
      <c r="E8" s="20">
        <v>1.6042852868363975</v>
      </c>
      <c r="F8" s="99"/>
    </row>
    <row r="9" spans="1:6" ht="30">
      <c r="A9" s="15">
        <v>2</v>
      </c>
      <c r="B9" s="22" t="s">
        <v>13</v>
      </c>
      <c r="C9" s="22" t="s">
        <v>14</v>
      </c>
      <c r="D9" s="17">
        <f>E9*$D$2*12</f>
        <v>180.11246743900742</v>
      </c>
      <c r="E9" s="17">
        <v>0.1491985316757848</v>
      </c>
      <c r="F9" s="99"/>
    </row>
    <row r="10" spans="1:6" ht="15">
      <c r="A10" s="118" t="s">
        <v>52</v>
      </c>
      <c r="B10" s="121"/>
      <c r="C10" s="122"/>
      <c r="D10" s="23">
        <f>SUM(D11:D12)</f>
        <v>94.2431986960662</v>
      </c>
      <c r="E10" s="23">
        <v>0.0780675933532689</v>
      </c>
      <c r="F10" s="99"/>
    </row>
    <row r="11" spans="1:6" ht="16.5" customHeight="1">
      <c r="A11" s="15">
        <v>3</v>
      </c>
      <c r="B11" s="22" t="s">
        <v>16</v>
      </c>
      <c r="C11" s="22" t="s">
        <v>17</v>
      </c>
      <c r="D11" s="17">
        <f>E11*12*$D$2</f>
        <v>51.90925294637409</v>
      </c>
      <c r="E11" s="17">
        <v>0.042999712513563694</v>
      </c>
      <c r="F11" s="99"/>
    </row>
    <row r="12" spans="1:6" ht="60">
      <c r="A12" s="15">
        <v>4</v>
      </c>
      <c r="B12" s="22" t="s">
        <v>18</v>
      </c>
      <c r="C12" s="22" t="s">
        <v>17</v>
      </c>
      <c r="D12" s="17">
        <f>E12*12*$D$2</f>
        <v>42.33394574969211</v>
      </c>
      <c r="E12" s="17">
        <v>0.0350678808397052</v>
      </c>
      <c r="F12" s="99"/>
    </row>
    <row r="13" spans="1:6" ht="15">
      <c r="A13" s="123" t="s">
        <v>55</v>
      </c>
      <c r="B13" s="124"/>
      <c r="C13" s="124"/>
      <c r="D13" s="24">
        <f>SUM(D14:D15)</f>
        <v>344.7088468674975</v>
      </c>
      <c r="E13" s="24">
        <v>0.28554410774312255</v>
      </c>
      <c r="F13" s="99"/>
    </row>
    <row r="14" spans="1:6" ht="60">
      <c r="A14" s="15">
        <v>5</v>
      </c>
      <c r="B14" s="22" t="s">
        <v>67</v>
      </c>
      <c r="C14" s="22" t="s">
        <v>17</v>
      </c>
      <c r="D14" s="17">
        <f>E14*12*$D$2</f>
        <v>14.49465947005733</v>
      </c>
      <c r="E14" s="17">
        <v>0.01200684184067042</v>
      </c>
      <c r="F14" s="99"/>
    </row>
    <row r="15" spans="1:6" ht="60">
      <c r="A15" s="15">
        <v>6</v>
      </c>
      <c r="B15" s="22" t="s">
        <v>21</v>
      </c>
      <c r="C15" s="22" t="s">
        <v>68</v>
      </c>
      <c r="D15" s="17">
        <f>E15*12*$D$2</f>
        <v>330.2141873974402</v>
      </c>
      <c r="E15" s="17">
        <v>0.27353726590245214</v>
      </c>
      <c r="F15" s="99"/>
    </row>
    <row r="16" spans="1:6" ht="15">
      <c r="A16" s="123" t="s">
        <v>58</v>
      </c>
      <c r="B16" s="123"/>
      <c r="C16" s="123"/>
      <c r="D16" s="25">
        <f>SUM(D17)</f>
        <v>216.15465467090394</v>
      </c>
      <c r="E16" s="25">
        <v>0.1790545515829224</v>
      </c>
      <c r="F16" s="99"/>
    </row>
    <row r="17" spans="1:6" ht="15">
      <c r="A17" s="15">
        <v>7</v>
      </c>
      <c r="B17" s="22" t="s">
        <v>24</v>
      </c>
      <c r="C17" s="22" t="s">
        <v>25</v>
      </c>
      <c r="D17" s="17">
        <f>E17*12*$D$2</f>
        <v>216.15465467090394</v>
      </c>
      <c r="E17" s="26">
        <v>0.1790545515829224</v>
      </c>
      <c r="F17" s="99"/>
    </row>
    <row r="18" spans="1:6" ht="15">
      <c r="A18" s="9"/>
      <c r="B18" s="27" t="s">
        <v>26</v>
      </c>
      <c r="C18" s="27"/>
      <c r="D18" s="47">
        <f>D7+D10+D13+D16</f>
        <v>2771.912365942374</v>
      </c>
      <c r="E18" s="12">
        <v>2.296150071191496</v>
      </c>
      <c r="F18" s="99"/>
    </row>
    <row r="19" spans="1:6" ht="4.5" customHeight="1">
      <c r="A19" s="28"/>
      <c r="B19" s="29"/>
      <c r="C19" s="30"/>
      <c r="D19" s="90"/>
      <c r="E19" s="61"/>
      <c r="F19" s="2"/>
    </row>
    <row r="20" spans="1:6" ht="29.25">
      <c r="A20" s="28"/>
      <c r="B20" s="29" t="s">
        <v>36</v>
      </c>
      <c r="C20" s="42">
        <f>D18</f>
        <v>2771.912365942374</v>
      </c>
      <c r="D20" s="42"/>
      <c r="E20" s="42"/>
      <c r="F20" s="41"/>
    </row>
    <row r="21" spans="1:6" ht="15">
      <c r="A21" s="28"/>
      <c r="B21" s="29" t="s">
        <v>37</v>
      </c>
      <c r="C21" s="43">
        <f>E18</f>
        <v>2.296150071191496</v>
      </c>
      <c r="D21" s="41"/>
      <c r="E21" s="41"/>
      <c r="F21" s="41"/>
    </row>
    <row r="22" spans="1:6" ht="3.75" customHeight="1">
      <c r="A22" s="2"/>
      <c r="B22" s="2"/>
      <c r="C22" s="2"/>
      <c r="D22" s="2"/>
      <c r="E22" s="2"/>
      <c r="F22" s="2"/>
    </row>
    <row r="23" spans="1:6" ht="30.75" customHeight="1">
      <c r="A23" s="116" t="s">
        <v>38</v>
      </c>
      <c r="B23" s="116"/>
      <c r="C23" s="116"/>
      <c r="D23" s="116"/>
      <c r="E23" s="116"/>
      <c r="F23" s="116"/>
    </row>
    <row r="24" spans="1:6" ht="5.25" customHeight="1">
      <c r="A24" s="1"/>
      <c r="B24" s="1"/>
      <c r="C24" s="1"/>
      <c r="D24" s="2"/>
      <c r="E24" s="2"/>
      <c r="F24" s="2"/>
    </row>
    <row r="25" spans="1:6" ht="71.25">
      <c r="A25" s="8"/>
      <c r="B25" s="9" t="s">
        <v>3</v>
      </c>
      <c r="C25" s="9" t="s">
        <v>4</v>
      </c>
      <c r="D25" s="9" t="s">
        <v>5</v>
      </c>
      <c r="E25" s="9" t="s">
        <v>6</v>
      </c>
      <c r="F25" s="2"/>
    </row>
    <row r="26" spans="1:5" ht="30" customHeight="1">
      <c r="A26" s="117" t="s">
        <v>39</v>
      </c>
      <c r="B26" s="117"/>
      <c r="C26" s="117"/>
      <c r="D26" s="12">
        <f>D27</f>
        <v>14.486400000000001</v>
      </c>
      <c r="E26" s="12">
        <f>E27</f>
        <v>0.012</v>
      </c>
    </row>
    <row r="27" spans="1:5" ht="30">
      <c r="A27" s="15">
        <v>1</v>
      </c>
      <c r="B27" s="44" t="s">
        <v>40</v>
      </c>
      <c r="C27" s="44" t="s">
        <v>112</v>
      </c>
      <c r="D27" s="17">
        <f>E27*12*$D$2</f>
        <v>14.486400000000001</v>
      </c>
      <c r="E27" s="45">
        <v>0.012</v>
      </c>
    </row>
    <row r="28" spans="1:5" ht="32.25" customHeight="1">
      <c r="A28" s="117" t="s">
        <v>42</v>
      </c>
      <c r="B28" s="117"/>
      <c r="C28" s="117"/>
      <c r="D28" s="12">
        <f>D29+D30</f>
        <v>115.89119999999998</v>
      </c>
      <c r="E28" s="12">
        <f>E29+E30</f>
        <v>0.096</v>
      </c>
    </row>
    <row r="29" spans="1:5" ht="30" customHeight="1">
      <c r="A29" s="15">
        <v>2</v>
      </c>
      <c r="B29" s="44" t="s">
        <v>43</v>
      </c>
      <c r="C29" s="44" t="s">
        <v>44</v>
      </c>
      <c r="D29" s="17">
        <f>E29*12*$D$2</f>
        <v>28.972800000000003</v>
      </c>
      <c r="E29" s="45">
        <v>0.024</v>
      </c>
    </row>
    <row r="30" spans="1:5" ht="15">
      <c r="A30" s="15">
        <v>3</v>
      </c>
      <c r="B30" s="46" t="s">
        <v>45</v>
      </c>
      <c r="C30" s="8" t="s">
        <v>112</v>
      </c>
      <c r="D30" s="17">
        <f>E30*12*$D$2</f>
        <v>86.91839999999998</v>
      </c>
      <c r="E30" s="18">
        <v>0.072</v>
      </c>
    </row>
    <row r="31" spans="1:6" ht="15">
      <c r="A31" s="9"/>
      <c r="B31" s="27" t="s">
        <v>26</v>
      </c>
      <c r="C31" s="27"/>
      <c r="D31" s="47">
        <f>D26+D28</f>
        <v>130.37759999999997</v>
      </c>
      <c r="E31" s="12">
        <f>E26+E28</f>
        <v>0.108</v>
      </c>
      <c r="F31" s="6"/>
    </row>
    <row r="32" spans="1:6" ht="4.5" customHeight="1">
      <c r="A32" s="2"/>
      <c r="B32" s="2"/>
      <c r="C32" s="2"/>
      <c r="D32" s="2"/>
      <c r="E32" s="2"/>
      <c r="F32" s="2"/>
    </row>
    <row r="33" spans="2:3" ht="29.25">
      <c r="B33" s="29" t="s">
        <v>248</v>
      </c>
      <c r="C33" s="42">
        <f>C20</f>
        <v>2771.912365942374</v>
      </c>
    </row>
    <row r="36" spans="2:3" ht="15.75">
      <c r="B36" s="29"/>
      <c r="C36" s="93"/>
    </row>
  </sheetData>
  <sheetProtection/>
  <mergeCells count="8">
    <mergeCell ref="A23:F23"/>
    <mergeCell ref="A26:C26"/>
    <mergeCell ref="A28:C28"/>
    <mergeCell ref="A4:E4"/>
    <mergeCell ref="A7:C7"/>
    <mergeCell ref="A10:C10"/>
    <mergeCell ref="A13:C13"/>
    <mergeCell ref="A16:C16"/>
  </mergeCells>
  <printOptions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D32" sqref="D32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spans="2:9" ht="15.75">
      <c r="B1" s="110" t="s">
        <v>138</v>
      </c>
      <c r="H1" s="100"/>
      <c r="I1" s="100"/>
    </row>
    <row r="2" spans="1:9" ht="24" customHeight="1">
      <c r="A2" s="2"/>
      <c r="B2" s="1" t="s">
        <v>191</v>
      </c>
      <c r="C2" s="4"/>
      <c r="D2" s="5">
        <v>163.74</v>
      </c>
      <c r="E2" s="6" t="s">
        <v>1</v>
      </c>
      <c r="F2" s="2"/>
      <c r="H2" s="100"/>
      <c r="I2" s="100"/>
    </row>
    <row r="3" spans="1:9" ht="15.75">
      <c r="A3" s="2"/>
      <c r="B3" s="7"/>
      <c r="C3" s="2"/>
      <c r="D3" s="2"/>
      <c r="E3" s="2"/>
      <c r="F3" s="2"/>
      <c r="H3" s="100"/>
      <c r="I3" s="100"/>
    </row>
    <row r="4" spans="1:9" ht="30.75" customHeight="1">
      <c r="A4" s="116" t="s">
        <v>2</v>
      </c>
      <c r="B4" s="116"/>
      <c r="C4" s="116"/>
      <c r="D4" s="116"/>
      <c r="E4" s="116"/>
      <c r="F4" s="2"/>
      <c r="H4" s="100"/>
      <c r="I4" s="100"/>
    </row>
    <row r="5" spans="1:9" ht="15.75">
      <c r="A5" s="1"/>
      <c r="B5" s="1"/>
      <c r="C5" s="1"/>
      <c r="D5" s="1"/>
      <c r="E5" s="1"/>
      <c r="F5" s="2"/>
      <c r="H5" s="100"/>
      <c r="I5" s="100"/>
    </row>
    <row r="6" spans="1:9" ht="71.25">
      <c r="A6" s="8"/>
      <c r="B6" s="9" t="s">
        <v>3</v>
      </c>
      <c r="C6" s="9" t="s">
        <v>4</v>
      </c>
      <c r="D6" s="9" t="s">
        <v>5</v>
      </c>
      <c r="E6" s="71" t="s">
        <v>6</v>
      </c>
      <c r="F6" s="2"/>
      <c r="H6" s="100"/>
      <c r="I6" s="100"/>
    </row>
    <row r="7" spans="1:9" ht="30.75" customHeight="1">
      <c r="A7" s="123" t="s">
        <v>7</v>
      </c>
      <c r="B7" s="124"/>
      <c r="C7" s="124"/>
      <c r="D7" s="12">
        <f>SUM(D8:D14)</f>
        <v>3950.271325648098</v>
      </c>
      <c r="E7" s="12">
        <v>2.010438971157576</v>
      </c>
      <c r="F7" s="105"/>
      <c r="H7" s="100"/>
      <c r="I7" s="100"/>
    </row>
    <row r="8" spans="1:9" ht="15" customHeight="1">
      <c r="A8" s="15">
        <v>1</v>
      </c>
      <c r="B8" s="8" t="s">
        <v>87</v>
      </c>
      <c r="C8" s="16" t="s">
        <v>81</v>
      </c>
      <c r="D8" s="17">
        <f aca="true" t="shared" si="0" ref="D8:D14">E8*$D$2*12</f>
        <v>298.2707416562304</v>
      </c>
      <c r="E8" s="18">
        <v>0.15180099632355687</v>
      </c>
      <c r="F8" s="105"/>
      <c r="H8" s="100"/>
      <c r="I8" s="100"/>
    </row>
    <row r="9" spans="1:9" ht="15.75">
      <c r="A9" s="15">
        <v>2</v>
      </c>
      <c r="B9" s="8" t="s">
        <v>80</v>
      </c>
      <c r="C9" s="16" t="s">
        <v>81</v>
      </c>
      <c r="D9" s="17">
        <f t="shared" si="0"/>
        <v>107.75030542331324</v>
      </c>
      <c r="E9" s="18">
        <v>0.05483810992188492</v>
      </c>
      <c r="F9" s="105"/>
      <c r="H9" s="101"/>
      <c r="I9" s="100"/>
    </row>
    <row r="10" spans="1:9" ht="15.75" customHeight="1">
      <c r="A10" s="15">
        <v>3</v>
      </c>
      <c r="B10" s="8" t="s">
        <v>8</v>
      </c>
      <c r="C10" s="16" t="s">
        <v>9</v>
      </c>
      <c r="D10" s="17">
        <f t="shared" si="0"/>
        <v>358.6875140428475</v>
      </c>
      <c r="E10" s="18">
        <v>0.1825493231356864</v>
      </c>
      <c r="F10" s="105"/>
      <c r="H10" s="101"/>
      <c r="I10" s="101"/>
    </row>
    <row r="11" spans="1:9" ht="30">
      <c r="A11" s="15">
        <v>4</v>
      </c>
      <c r="B11" s="8" t="s">
        <v>90</v>
      </c>
      <c r="C11" s="22" t="s">
        <v>83</v>
      </c>
      <c r="D11" s="17">
        <f t="shared" si="0"/>
        <v>381.3120276855218</v>
      </c>
      <c r="E11" s="18">
        <v>0.19406377370909256</v>
      </c>
      <c r="F11" s="105"/>
      <c r="H11" s="101"/>
      <c r="I11" s="102"/>
    </row>
    <row r="12" spans="1:9" ht="60">
      <c r="A12" s="15">
        <v>5</v>
      </c>
      <c r="B12" s="16" t="s">
        <v>91</v>
      </c>
      <c r="C12" s="16" t="s">
        <v>92</v>
      </c>
      <c r="D12" s="17">
        <f t="shared" si="0"/>
        <v>2033.6641476561158</v>
      </c>
      <c r="E12" s="18">
        <v>1.03500679311516</v>
      </c>
      <c r="F12" s="105"/>
      <c r="H12" s="102"/>
      <c r="I12" s="101"/>
    </row>
    <row r="13" spans="1:9" ht="15.75" customHeight="1">
      <c r="A13" s="15">
        <v>6</v>
      </c>
      <c r="B13" s="22" t="s">
        <v>45</v>
      </c>
      <c r="C13" s="22" t="s">
        <v>93</v>
      </c>
      <c r="D13" s="17">
        <f t="shared" si="0"/>
        <v>720.3214676122057</v>
      </c>
      <c r="E13" s="18">
        <v>0.3665981981658959</v>
      </c>
      <c r="F13" s="105"/>
      <c r="H13" s="103"/>
      <c r="I13" s="101"/>
    </row>
    <row r="14" spans="1:9" ht="15.75" customHeight="1">
      <c r="A14" s="15">
        <v>7</v>
      </c>
      <c r="B14" s="22" t="s">
        <v>84</v>
      </c>
      <c r="C14" s="22" t="s">
        <v>17</v>
      </c>
      <c r="D14" s="17">
        <f t="shared" si="0"/>
        <v>50.26512157186349</v>
      </c>
      <c r="E14" s="18">
        <v>0.025581776786299155</v>
      </c>
      <c r="F14" s="105"/>
      <c r="H14" s="103"/>
      <c r="I14" s="102"/>
    </row>
    <row r="15" spans="1:9" ht="15.75">
      <c r="A15" s="118" t="s">
        <v>10</v>
      </c>
      <c r="B15" s="119"/>
      <c r="C15" s="120"/>
      <c r="D15" s="12">
        <f>SUM(D16:D17)</f>
        <v>1953.9744606534546</v>
      </c>
      <c r="E15" s="12">
        <v>0.994449768257326</v>
      </c>
      <c r="F15" s="105"/>
      <c r="H15" s="103"/>
      <c r="I15" s="101"/>
    </row>
    <row r="16" spans="1:9" ht="15.75" customHeight="1">
      <c r="A16" s="15">
        <v>8</v>
      </c>
      <c r="B16" s="8" t="s">
        <v>11</v>
      </c>
      <c r="C16" s="16" t="s">
        <v>12</v>
      </c>
      <c r="D16" s="17">
        <f>E16*$D$2*12</f>
        <v>1787.7167984020628</v>
      </c>
      <c r="E16" s="60">
        <v>0.9098351036206093</v>
      </c>
      <c r="F16" s="105"/>
      <c r="H16" s="103"/>
      <c r="I16" s="102"/>
    </row>
    <row r="17" spans="1:9" ht="30">
      <c r="A17" s="15">
        <v>9</v>
      </c>
      <c r="B17" s="22" t="s">
        <v>13</v>
      </c>
      <c r="C17" s="22" t="s">
        <v>14</v>
      </c>
      <c r="D17" s="17">
        <f>E17*$D$2*12</f>
        <v>166.25766225139188</v>
      </c>
      <c r="E17" s="60">
        <v>0.08461466463671667</v>
      </c>
      <c r="F17" s="105"/>
      <c r="H17" s="103"/>
      <c r="I17" s="102"/>
    </row>
    <row r="18" spans="1:9" ht="30" customHeight="1">
      <c r="A18" s="118" t="s">
        <v>15</v>
      </c>
      <c r="B18" s="121"/>
      <c r="C18" s="122"/>
      <c r="D18" s="23">
        <f>SUM(D19:D20)</f>
        <v>235.00021620000442</v>
      </c>
      <c r="E18" s="23">
        <v>0.1196002891779673</v>
      </c>
      <c r="F18" s="105"/>
      <c r="H18" s="100"/>
      <c r="I18" s="100"/>
    </row>
    <row r="19" spans="1:9" ht="15.75" customHeight="1">
      <c r="A19" s="15">
        <v>10</v>
      </c>
      <c r="B19" s="22" t="s">
        <v>16</v>
      </c>
      <c r="C19" s="22" t="s">
        <v>17</v>
      </c>
      <c r="D19" s="17">
        <f>E19*12*$D$2</f>
        <v>103.8185058927483</v>
      </c>
      <c r="E19" s="57">
        <v>0.05283707192945539</v>
      </c>
      <c r="F19" s="105"/>
      <c r="H19" s="100"/>
      <c r="I19" s="100"/>
    </row>
    <row r="20" spans="1:9" ht="60">
      <c r="A20" s="15">
        <v>11</v>
      </c>
      <c r="B20" s="22" t="s">
        <v>18</v>
      </c>
      <c r="C20" s="22" t="s">
        <v>17</v>
      </c>
      <c r="D20" s="17">
        <f>E20*12*$D$2</f>
        <v>131.1817103072561</v>
      </c>
      <c r="E20" s="17">
        <v>0.06676321724851192</v>
      </c>
      <c r="F20" s="105"/>
      <c r="H20" s="100"/>
      <c r="I20" s="100"/>
    </row>
    <row r="21" spans="1:9" ht="15.75">
      <c r="A21" s="123" t="s">
        <v>19</v>
      </c>
      <c r="B21" s="124"/>
      <c r="C21" s="124"/>
      <c r="D21" s="24">
        <f>SUM(D22:D23)</f>
        <v>735.8356796996557</v>
      </c>
      <c r="E21" s="24">
        <v>0.37449395367638505</v>
      </c>
      <c r="F21" s="105"/>
      <c r="H21" s="100"/>
      <c r="I21" s="100"/>
    </row>
    <row r="22" spans="1:10" ht="60">
      <c r="A22" s="15">
        <v>12</v>
      </c>
      <c r="B22" s="22" t="s">
        <v>67</v>
      </c>
      <c r="C22" s="22" t="s">
        <v>17</v>
      </c>
      <c r="D22" s="17">
        <f>E22*12*$D$2</f>
        <v>44.26231172532761</v>
      </c>
      <c r="E22" s="20">
        <v>0.02252672515641037</v>
      </c>
      <c r="F22" s="105"/>
      <c r="H22" s="104"/>
      <c r="I22" s="104"/>
      <c r="J22" s="62"/>
    </row>
    <row r="23" spans="1:10" ht="60">
      <c r="A23" s="15">
        <v>13</v>
      </c>
      <c r="B23" s="22" t="s">
        <v>21</v>
      </c>
      <c r="C23" s="22" t="s">
        <v>68</v>
      </c>
      <c r="D23" s="17">
        <f>E23*12*$D$2</f>
        <v>691.573367974328</v>
      </c>
      <c r="E23" s="20">
        <v>0.3519672285199747</v>
      </c>
      <c r="F23" s="105"/>
      <c r="H23" s="104"/>
      <c r="I23" s="104"/>
      <c r="J23" s="62"/>
    </row>
    <row r="24" spans="1:9" ht="15.75">
      <c r="A24" s="123" t="s">
        <v>23</v>
      </c>
      <c r="B24" s="123"/>
      <c r="C24" s="123"/>
      <c r="D24" s="25">
        <f>SUM(D25)</f>
        <v>442.134</v>
      </c>
      <c r="E24" s="23">
        <v>0.22501832172957126</v>
      </c>
      <c r="F24" s="105"/>
      <c r="H24" s="100"/>
      <c r="I24" s="100"/>
    </row>
    <row r="25" spans="1:9" ht="15.75">
      <c r="A25" s="15">
        <v>14</v>
      </c>
      <c r="B25" s="22" t="s">
        <v>24</v>
      </c>
      <c r="C25" s="22" t="s">
        <v>25</v>
      </c>
      <c r="D25" s="17">
        <f>E25*12*$D$2</f>
        <v>442.134</v>
      </c>
      <c r="E25" s="60">
        <v>0.22501832172957126</v>
      </c>
      <c r="F25" s="105"/>
      <c r="H25" s="100"/>
      <c r="I25" s="100"/>
    </row>
    <row r="26" spans="1:9" ht="15.75">
      <c r="A26" s="123" t="s">
        <v>85</v>
      </c>
      <c r="B26" s="123"/>
      <c r="C26" s="123"/>
      <c r="D26" s="25">
        <f>SUM(D27:D27)</f>
        <v>81.07438144274812</v>
      </c>
      <c r="E26" s="23">
        <v>0.04126174699867072</v>
      </c>
      <c r="F26" s="105"/>
      <c r="H26" s="100"/>
      <c r="I26" s="100"/>
    </row>
    <row r="27" spans="1:9" ht="30">
      <c r="A27" s="15">
        <v>15</v>
      </c>
      <c r="B27" s="22" t="s">
        <v>86</v>
      </c>
      <c r="C27" s="22" t="s">
        <v>14</v>
      </c>
      <c r="D27" s="17">
        <f>E27*12*$D$2</f>
        <v>81.07438144274812</v>
      </c>
      <c r="E27" s="20">
        <v>0.04126174699867072</v>
      </c>
      <c r="F27" s="105"/>
      <c r="H27" s="100"/>
      <c r="I27" s="100"/>
    </row>
    <row r="28" spans="1:9" ht="15.75">
      <c r="A28" s="9"/>
      <c r="B28" s="27" t="s">
        <v>26</v>
      </c>
      <c r="C28" s="27"/>
      <c r="D28" s="47">
        <f>D7+D15+D18+D21+D24+D26</f>
        <v>7398.290063643961</v>
      </c>
      <c r="E28" s="12">
        <v>3.7652630509974965</v>
      </c>
      <c r="F28" s="105"/>
      <c r="H28" s="100"/>
      <c r="I28" s="100"/>
    </row>
    <row r="29" spans="1:9" ht="43.5" customHeight="1">
      <c r="A29" s="28"/>
      <c r="B29" s="29"/>
      <c r="C29" s="30"/>
      <c r="D29" s="31"/>
      <c r="E29" s="32"/>
      <c r="F29" s="2"/>
      <c r="H29" s="100"/>
      <c r="I29" s="100"/>
    </row>
    <row r="30" spans="1:9" ht="15.75">
      <c r="A30" s="29"/>
      <c r="B30" s="29"/>
      <c r="C30" s="29"/>
      <c r="D30" s="29"/>
      <c r="E30" s="29"/>
      <c r="F30" s="28"/>
      <c r="H30" s="100"/>
      <c r="I30" s="100"/>
    </row>
    <row r="31" spans="1:9" ht="105">
      <c r="A31" s="11" t="s">
        <v>27</v>
      </c>
      <c r="B31" s="11" t="s">
        <v>28</v>
      </c>
      <c r="C31" s="11" t="s">
        <v>29</v>
      </c>
      <c r="D31" s="11" t="s">
        <v>30</v>
      </c>
      <c r="E31" s="11" t="s">
        <v>31</v>
      </c>
      <c r="F31" s="11" t="s">
        <v>32</v>
      </c>
      <c r="H31" s="100"/>
      <c r="I31" s="100"/>
    </row>
    <row r="32" spans="1:9" ht="15.75">
      <c r="A32" s="11">
        <v>1</v>
      </c>
      <c r="B32" s="8" t="s">
        <v>74</v>
      </c>
      <c r="C32" s="11" t="s">
        <v>98</v>
      </c>
      <c r="D32" s="11">
        <v>4708</v>
      </c>
      <c r="E32" s="36">
        <f>D32/12/$D$2</f>
        <v>2.3960750783762874</v>
      </c>
      <c r="F32" s="37">
        <v>2</v>
      </c>
      <c r="H32" s="100"/>
      <c r="I32" s="100"/>
    </row>
    <row r="33" spans="1:9" ht="15.75">
      <c r="A33" s="11"/>
      <c r="B33" s="38" t="s">
        <v>35</v>
      </c>
      <c r="C33" s="10"/>
      <c r="D33" s="53">
        <f>SUM(D32:D32)</f>
        <v>4708</v>
      </c>
      <c r="E33" s="39">
        <f>SUM(E32:E32)</f>
        <v>2.3960750783762874</v>
      </c>
      <c r="F33" s="40"/>
      <c r="H33" s="100"/>
      <c r="I33" s="100"/>
    </row>
    <row r="34" spans="1:9" ht="15.75">
      <c r="A34" s="28"/>
      <c r="B34" s="29"/>
      <c r="C34" s="41"/>
      <c r="D34" s="41"/>
      <c r="E34" s="41"/>
      <c r="F34" s="41"/>
      <c r="H34" s="100"/>
      <c r="I34" s="100"/>
    </row>
    <row r="35" spans="1:9" ht="29.25">
      <c r="A35" s="28"/>
      <c r="B35" s="29" t="s">
        <v>36</v>
      </c>
      <c r="C35" s="42">
        <f>D28+D33</f>
        <v>12106.29006364396</v>
      </c>
      <c r="D35" s="42"/>
      <c r="E35" s="42"/>
      <c r="F35" s="41"/>
      <c r="H35" s="100"/>
      <c r="I35" s="100"/>
    </row>
    <row r="36" spans="1:9" ht="15.75">
      <c r="A36" s="28"/>
      <c r="B36" s="29" t="s">
        <v>37</v>
      </c>
      <c r="C36" s="43">
        <f>E28+E33</f>
        <v>6.1613381293737834</v>
      </c>
      <c r="D36" s="41"/>
      <c r="E36" s="41"/>
      <c r="F36" s="41"/>
      <c r="H36" s="100"/>
      <c r="I36" s="100"/>
    </row>
    <row r="37" spans="1:9" ht="15.75">
      <c r="A37" s="28"/>
      <c r="B37" s="29"/>
      <c r="C37" s="43"/>
      <c r="D37" s="41"/>
      <c r="E37" s="41"/>
      <c r="F37" s="41"/>
      <c r="H37" s="100"/>
      <c r="I37" s="100"/>
    </row>
    <row r="38" spans="1:9" ht="15.75">
      <c r="A38" s="2"/>
      <c r="B38" s="2"/>
      <c r="C38" s="2"/>
      <c r="D38" s="2"/>
      <c r="E38" s="2"/>
      <c r="F38" s="2"/>
      <c r="H38" s="100"/>
      <c r="I38" s="100"/>
    </row>
    <row r="39" spans="1:9" ht="33" customHeight="1">
      <c r="A39" s="116" t="s">
        <v>38</v>
      </c>
      <c r="B39" s="116"/>
      <c r="C39" s="116"/>
      <c r="D39" s="116"/>
      <c r="E39" s="116"/>
      <c r="F39" s="116"/>
      <c r="H39" s="100"/>
      <c r="I39" s="100"/>
    </row>
    <row r="40" spans="1:9" ht="15.75">
      <c r="A40" s="1"/>
      <c r="B40" s="1"/>
      <c r="C40" s="1"/>
      <c r="D40" s="2"/>
      <c r="E40" s="2"/>
      <c r="F40" s="2"/>
      <c r="H40" s="100"/>
      <c r="I40" s="100"/>
    </row>
    <row r="41" spans="1:9" ht="71.25">
      <c r="A41" s="8"/>
      <c r="B41" s="9" t="s">
        <v>3</v>
      </c>
      <c r="C41" s="9" t="s">
        <v>4</v>
      </c>
      <c r="D41" s="9" t="s">
        <v>5</v>
      </c>
      <c r="E41" s="9" t="s">
        <v>6</v>
      </c>
      <c r="F41" s="2"/>
      <c r="H41" s="100"/>
      <c r="I41" s="100"/>
    </row>
    <row r="42" spans="1:9" ht="30.75" customHeight="1">
      <c r="A42" s="117" t="s">
        <v>39</v>
      </c>
      <c r="B42" s="117"/>
      <c r="C42" s="117"/>
      <c r="D42" s="12">
        <f>D43</f>
        <v>23.578560000000003</v>
      </c>
      <c r="E42" s="12">
        <f>E43</f>
        <v>0.012</v>
      </c>
      <c r="H42" s="100"/>
      <c r="I42" s="100"/>
    </row>
    <row r="43" spans="1:9" ht="30">
      <c r="A43" s="15">
        <v>1</v>
      </c>
      <c r="B43" s="44" t="s">
        <v>40</v>
      </c>
      <c r="C43" s="44" t="s">
        <v>41</v>
      </c>
      <c r="D43" s="17">
        <f>E43*12*$D$2</f>
        <v>23.578560000000003</v>
      </c>
      <c r="E43" s="45">
        <v>0.012</v>
      </c>
      <c r="H43" s="100"/>
      <c r="I43" s="100"/>
    </row>
    <row r="44" spans="1:9" ht="32.25" customHeight="1">
      <c r="A44" s="117" t="s">
        <v>42</v>
      </c>
      <c r="B44" s="117"/>
      <c r="C44" s="117"/>
      <c r="D44" s="12">
        <f>D45+D46+D47</f>
        <v>1088.54352</v>
      </c>
      <c r="E44" s="12">
        <f>E45+E46+E47</f>
        <v>0.554</v>
      </c>
      <c r="H44" s="100"/>
      <c r="I44" s="100"/>
    </row>
    <row r="45" spans="1:9" ht="45">
      <c r="A45" s="15">
        <v>2</v>
      </c>
      <c r="B45" s="44" t="s">
        <v>43</v>
      </c>
      <c r="C45" s="44" t="s">
        <v>44</v>
      </c>
      <c r="D45" s="17">
        <f>E45*$D$2*12</f>
        <v>47.157120000000006</v>
      </c>
      <c r="E45" s="45">
        <v>0.024</v>
      </c>
      <c r="H45" s="100"/>
      <c r="I45" s="100"/>
    </row>
    <row r="46" spans="1:9" ht="30">
      <c r="A46" s="15">
        <v>3</v>
      </c>
      <c r="B46" s="73" t="s">
        <v>87</v>
      </c>
      <c r="C46" s="73" t="s">
        <v>88</v>
      </c>
      <c r="D46" s="17">
        <f>E46*$D$2*12</f>
        <v>746.6544</v>
      </c>
      <c r="E46" s="45">
        <v>0.38</v>
      </c>
      <c r="H46" s="100"/>
      <c r="I46" s="100"/>
    </row>
    <row r="47" spans="1:9" ht="30">
      <c r="A47" s="15">
        <v>4</v>
      </c>
      <c r="B47" s="46" t="s">
        <v>45</v>
      </c>
      <c r="C47" s="8" t="s">
        <v>94</v>
      </c>
      <c r="D47" s="17">
        <f>E47*$D$2*12</f>
        <v>294.73199999999997</v>
      </c>
      <c r="E47" s="18">
        <v>0.15</v>
      </c>
      <c r="H47" s="100"/>
      <c r="I47" s="100"/>
    </row>
    <row r="48" spans="1:9" ht="15.75">
      <c r="A48" s="9"/>
      <c r="B48" s="27" t="s">
        <v>26</v>
      </c>
      <c r="C48" s="27"/>
      <c r="D48" s="47">
        <f>D42+D44</f>
        <v>1112.1220799999999</v>
      </c>
      <c r="E48" s="12">
        <f>E42+E44</f>
        <v>0.5660000000000001</v>
      </c>
      <c r="F48" s="6"/>
      <c r="H48" s="100"/>
      <c r="I48" s="100"/>
    </row>
    <row r="49" spans="1:9" ht="15.75">
      <c r="A49" s="2"/>
      <c r="B49" s="2"/>
      <c r="C49" s="2"/>
      <c r="D49" s="2"/>
      <c r="E49" s="2"/>
      <c r="F49" s="2"/>
      <c r="H49" s="100"/>
      <c r="I49" s="100"/>
    </row>
    <row r="50" spans="1:9" ht="15.75">
      <c r="A50" s="33"/>
      <c r="B50" s="33"/>
      <c r="C50" s="33"/>
      <c r="D50" s="33"/>
      <c r="E50" s="33"/>
      <c r="F50" s="34"/>
      <c r="H50" s="100"/>
      <c r="I50" s="100"/>
    </row>
    <row r="51" spans="1:9" ht="105">
      <c r="A51" s="11" t="s">
        <v>27</v>
      </c>
      <c r="B51" s="11" t="s">
        <v>28</v>
      </c>
      <c r="C51" s="11" t="s">
        <v>29</v>
      </c>
      <c r="D51" s="11" t="s">
        <v>30</v>
      </c>
      <c r="E51" s="11" t="s">
        <v>46</v>
      </c>
      <c r="F51" s="11" t="s">
        <v>32</v>
      </c>
      <c r="H51" s="100"/>
      <c r="I51" s="100"/>
    </row>
    <row r="52" spans="1:9" ht="15.75">
      <c r="A52" s="11">
        <v>1</v>
      </c>
      <c r="B52" s="8" t="s">
        <v>74</v>
      </c>
      <c r="C52" s="11" t="s">
        <v>75</v>
      </c>
      <c r="D52" s="48">
        <v>1412.4</v>
      </c>
      <c r="E52" s="49">
        <f>D52/12/$D$2</f>
        <v>0.7188225235128862</v>
      </c>
      <c r="F52" s="37">
        <v>2</v>
      </c>
      <c r="H52" s="100"/>
      <c r="I52" s="100"/>
    </row>
    <row r="53" spans="1:9" ht="15.75">
      <c r="A53" s="50"/>
      <c r="B53" s="50" t="s">
        <v>35</v>
      </c>
      <c r="C53" s="50"/>
      <c r="D53" s="51">
        <f>SUM(D52:D52)</f>
        <v>1412.4</v>
      </c>
      <c r="E53" s="52">
        <f>SUM(E52:E52)</f>
        <v>0.7188225235128862</v>
      </c>
      <c r="F53" s="50"/>
      <c r="H53" s="100"/>
      <c r="I53" s="100"/>
    </row>
    <row r="54" spans="8:9" ht="15.75">
      <c r="H54" s="100"/>
      <c r="I54" s="100"/>
    </row>
    <row r="55" spans="2:9" ht="35.25" customHeight="1">
      <c r="B55" s="29" t="s">
        <v>192</v>
      </c>
      <c r="C55" s="54">
        <f>C35</f>
        <v>12106.29006364396</v>
      </c>
      <c r="H55" s="100"/>
      <c r="I55" s="100"/>
    </row>
    <row r="56" spans="8:9" ht="15.75">
      <c r="H56" s="100"/>
      <c r="I56" s="100"/>
    </row>
  </sheetData>
  <mergeCells count="10">
    <mergeCell ref="A42:C42"/>
    <mergeCell ref="A44:C44"/>
    <mergeCell ref="A21:C21"/>
    <mergeCell ref="A24:C24"/>
    <mergeCell ref="A26:C26"/>
    <mergeCell ref="A39:F39"/>
    <mergeCell ref="A4:E4"/>
    <mergeCell ref="A7:C7"/>
    <mergeCell ref="A15:C15"/>
    <mergeCell ref="A18:C18"/>
  </mergeCells>
  <printOptions horizontalCentered="1"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22">
      <selection activeCell="B32" sqref="B32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110" t="s">
        <v>184</v>
      </c>
    </row>
    <row r="2" spans="1:6" ht="18" customHeight="1">
      <c r="A2" s="2"/>
      <c r="B2" s="1" t="s">
        <v>249</v>
      </c>
      <c r="C2" s="4"/>
      <c r="D2" s="5">
        <v>94.9</v>
      </c>
      <c r="E2" s="6" t="s">
        <v>1</v>
      </c>
      <c r="F2" s="2"/>
    </row>
    <row r="3" spans="1:6" ht="6.75" customHeight="1">
      <c r="A3" s="2"/>
      <c r="B3" s="7"/>
      <c r="C3" s="2"/>
      <c r="D3" s="2"/>
      <c r="E3" s="2"/>
      <c r="F3" s="2"/>
    </row>
    <row r="4" spans="1:6" ht="30.75" customHeight="1">
      <c r="A4" s="116" t="s">
        <v>2</v>
      </c>
      <c r="B4" s="116"/>
      <c r="C4" s="116"/>
      <c r="D4" s="116"/>
      <c r="E4" s="116"/>
      <c r="F4" s="2"/>
    </row>
    <row r="5" spans="1:6" ht="5.25" customHeight="1">
      <c r="A5" s="1"/>
      <c r="B5" s="1"/>
      <c r="C5" s="1"/>
      <c r="D5" s="1"/>
      <c r="E5" s="1"/>
      <c r="F5" s="2"/>
    </row>
    <row r="6" spans="1:6" ht="71.25">
      <c r="A6" s="8"/>
      <c r="B6" s="9" t="s">
        <v>3</v>
      </c>
      <c r="C6" s="9" t="s">
        <v>4</v>
      </c>
      <c r="D6" s="9" t="s">
        <v>5</v>
      </c>
      <c r="E6" s="9" t="s">
        <v>6</v>
      </c>
      <c r="F6" s="2"/>
    </row>
    <row r="7" spans="1:6" ht="15">
      <c r="A7" s="118" t="s">
        <v>49</v>
      </c>
      <c r="B7" s="119"/>
      <c r="C7" s="120"/>
      <c r="D7" s="12">
        <f>SUM(D8:D9)</f>
        <v>1302.6496404356367</v>
      </c>
      <c r="E7" s="12">
        <v>1.1438792065644858</v>
      </c>
      <c r="F7" s="99"/>
    </row>
    <row r="8" spans="1:6" ht="15.75" customHeight="1">
      <c r="A8" s="15">
        <v>1</v>
      </c>
      <c r="B8" s="8" t="s">
        <v>11</v>
      </c>
      <c r="C8" s="16" t="s">
        <v>12</v>
      </c>
      <c r="D8" s="17">
        <f>E8*$D$2*12</f>
        <v>1191.8111989347087</v>
      </c>
      <c r="E8" s="20">
        <v>1.0465500517515882</v>
      </c>
      <c r="F8" s="99"/>
    </row>
    <row r="9" spans="1:6" ht="30">
      <c r="A9" s="15">
        <v>2</v>
      </c>
      <c r="B9" s="22" t="s">
        <v>13</v>
      </c>
      <c r="C9" s="22" t="s">
        <v>14</v>
      </c>
      <c r="D9" s="17">
        <f>E9*$D$2*12</f>
        <v>110.8384415009279</v>
      </c>
      <c r="E9" s="20">
        <v>0.0973291548128977</v>
      </c>
      <c r="F9" s="99"/>
    </row>
    <row r="10" spans="1:6" ht="14.25" customHeight="1">
      <c r="A10" s="118" t="s">
        <v>52</v>
      </c>
      <c r="B10" s="121"/>
      <c r="C10" s="122"/>
      <c r="D10" s="23">
        <f>SUM(D11:D12)</f>
        <v>94.24319869606634</v>
      </c>
      <c r="E10" s="23">
        <v>0.08275658473486681</v>
      </c>
      <c r="F10" s="99"/>
    </row>
    <row r="11" spans="1:6" ht="15" customHeight="1">
      <c r="A11" s="15">
        <v>3</v>
      </c>
      <c r="B11" s="22" t="s">
        <v>16</v>
      </c>
      <c r="C11" s="22" t="s">
        <v>17</v>
      </c>
      <c r="D11" s="17">
        <f>E11*12*$D$2</f>
        <v>51.90925294637415</v>
      </c>
      <c r="E11" s="18">
        <v>0.045582413897413195</v>
      </c>
      <c r="F11" s="99"/>
    </row>
    <row r="12" spans="1:6" ht="60">
      <c r="A12" s="15">
        <v>4</v>
      </c>
      <c r="B12" s="22" t="s">
        <v>18</v>
      </c>
      <c r="C12" s="22" t="s">
        <v>17</v>
      </c>
      <c r="D12" s="17">
        <f>E12*12*$D$2</f>
        <v>42.33394574969219</v>
      </c>
      <c r="E12" s="17">
        <v>0.03717417083745363</v>
      </c>
      <c r="F12" s="99"/>
    </row>
    <row r="13" spans="1:9" ht="15">
      <c r="A13" s="123" t="s">
        <v>55</v>
      </c>
      <c r="B13" s="124"/>
      <c r="C13" s="124"/>
      <c r="D13" s="24">
        <f>SUM(D14:D15)</f>
        <v>339.1653093476494</v>
      </c>
      <c r="E13" s="24">
        <v>0.2978269312852559</v>
      </c>
      <c r="F13" s="99"/>
      <c r="H13" s="61"/>
      <c r="I13" s="62"/>
    </row>
    <row r="14" spans="1:10" ht="60">
      <c r="A14" s="15">
        <v>5</v>
      </c>
      <c r="B14" s="22" t="s">
        <v>67</v>
      </c>
      <c r="C14" s="22" t="s">
        <v>17</v>
      </c>
      <c r="D14" s="17">
        <f>E14*12*$D$2</f>
        <v>14.494659470057327</v>
      </c>
      <c r="E14" s="20">
        <v>0.012728011477043666</v>
      </c>
      <c r="F14" s="99"/>
      <c r="H14" s="61"/>
      <c r="I14" s="61"/>
      <c r="J14" s="62"/>
    </row>
    <row r="15" spans="1:10" ht="60">
      <c r="A15" s="15">
        <v>6</v>
      </c>
      <c r="B15" s="22" t="s">
        <v>21</v>
      </c>
      <c r="C15" s="22" t="s">
        <v>68</v>
      </c>
      <c r="D15" s="17">
        <f>E15*12*$D$2</f>
        <v>324.67064987759204</v>
      </c>
      <c r="E15" s="20">
        <v>0.28509891980821217</v>
      </c>
      <c r="F15" s="99"/>
      <c r="H15" s="61"/>
      <c r="I15" s="61"/>
      <c r="J15" s="62"/>
    </row>
    <row r="16" spans="1:6" ht="15">
      <c r="A16" s="123" t="s">
        <v>58</v>
      </c>
      <c r="B16" s="123"/>
      <c r="C16" s="123"/>
      <c r="D16" s="25">
        <f>SUM(D17)</f>
        <v>202.90064491717297</v>
      </c>
      <c r="E16" s="23">
        <v>0.17764369943552244</v>
      </c>
      <c r="F16" s="99"/>
    </row>
    <row r="17" spans="1:9" ht="15">
      <c r="A17" s="15">
        <v>7</v>
      </c>
      <c r="B17" s="22" t="s">
        <v>24</v>
      </c>
      <c r="C17" s="22" t="s">
        <v>25</v>
      </c>
      <c r="D17" s="17">
        <f>E17*12*$D$2+0.6</f>
        <v>202.90064491717297</v>
      </c>
      <c r="E17" s="20">
        <v>0.17764369943552244</v>
      </c>
      <c r="F17" s="99"/>
      <c r="H17" s="61"/>
      <c r="I17" s="72"/>
    </row>
    <row r="18" spans="1:6" ht="15">
      <c r="A18" s="9"/>
      <c r="B18" s="27" t="s">
        <v>26</v>
      </c>
      <c r="C18" s="27"/>
      <c r="D18" s="68">
        <f>D7+D10+D13+D16</f>
        <v>1938.9587933965254</v>
      </c>
      <c r="E18" s="12">
        <v>1.7021064220201312</v>
      </c>
      <c r="F18" s="99"/>
    </row>
    <row r="19" spans="1:6" ht="10.5" customHeight="1">
      <c r="A19" s="28"/>
      <c r="B19" s="29"/>
      <c r="C19" s="30"/>
      <c r="D19" s="31"/>
      <c r="E19" s="32"/>
      <c r="F19" s="2"/>
    </row>
    <row r="20" spans="1:6" ht="29.25">
      <c r="A20" s="28"/>
      <c r="B20" s="29" t="s">
        <v>36</v>
      </c>
      <c r="C20" s="42">
        <f>D18</f>
        <v>1938.9587933965254</v>
      </c>
      <c r="D20" s="42"/>
      <c r="E20" s="42"/>
      <c r="F20" s="41"/>
    </row>
    <row r="21" spans="1:6" ht="15">
      <c r="A21" s="28"/>
      <c r="B21" s="29" t="s">
        <v>37</v>
      </c>
      <c r="C21" s="43">
        <f>E18</f>
        <v>1.7021064220201312</v>
      </c>
      <c r="D21" s="41"/>
      <c r="E21" s="41"/>
      <c r="F21" s="41"/>
    </row>
    <row r="22" spans="1:6" ht="10.5" customHeight="1">
      <c r="A22" s="28"/>
      <c r="B22" s="29"/>
      <c r="C22" s="43"/>
      <c r="D22" s="41"/>
      <c r="E22" s="41"/>
      <c r="F22" s="41"/>
    </row>
    <row r="23" spans="1:6" ht="33" customHeight="1">
      <c r="A23" s="116" t="s">
        <v>38</v>
      </c>
      <c r="B23" s="116"/>
      <c r="C23" s="116"/>
      <c r="D23" s="116"/>
      <c r="E23" s="116"/>
      <c r="F23" s="116"/>
    </row>
    <row r="24" spans="1:6" ht="9" customHeight="1">
      <c r="A24" s="1"/>
      <c r="B24" s="1"/>
      <c r="C24" s="1"/>
      <c r="D24" s="2"/>
      <c r="E24" s="2"/>
      <c r="F24" s="2"/>
    </row>
    <row r="25" spans="1:6" ht="71.25">
      <c r="A25" s="8"/>
      <c r="B25" s="9" t="s">
        <v>3</v>
      </c>
      <c r="C25" s="9" t="s">
        <v>4</v>
      </c>
      <c r="D25" s="9" t="s">
        <v>5</v>
      </c>
      <c r="E25" s="9" t="s">
        <v>6</v>
      </c>
      <c r="F25" s="2"/>
    </row>
    <row r="26" spans="1:5" ht="30" customHeight="1">
      <c r="A26" s="117" t="s">
        <v>39</v>
      </c>
      <c r="B26" s="117"/>
      <c r="C26" s="117"/>
      <c r="D26" s="12">
        <f>D27</f>
        <v>13.665600000000003</v>
      </c>
      <c r="E26" s="12">
        <f>E27</f>
        <v>0.012</v>
      </c>
    </row>
    <row r="27" spans="1:5" ht="30">
      <c r="A27" s="15">
        <v>1</v>
      </c>
      <c r="B27" s="44" t="s">
        <v>40</v>
      </c>
      <c r="C27" s="44" t="s">
        <v>41</v>
      </c>
      <c r="D27" s="17">
        <f>E27*12*$D$2</f>
        <v>13.665600000000003</v>
      </c>
      <c r="E27" s="45">
        <v>0.012</v>
      </c>
    </row>
    <row r="28" spans="1:5" ht="32.25" customHeight="1">
      <c r="A28" s="117" t="s">
        <v>42</v>
      </c>
      <c r="B28" s="117"/>
      <c r="C28" s="117"/>
      <c r="D28" s="12">
        <f>D29</f>
        <v>81.9936</v>
      </c>
      <c r="E28" s="12">
        <f>E29</f>
        <v>0.072</v>
      </c>
    </row>
    <row r="29" spans="1:5" ht="15">
      <c r="A29" s="15">
        <v>2</v>
      </c>
      <c r="B29" s="46" t="s">
        <v>45</v>
      </c>
      <c r="C29" s="8" t="s">
        <v>41</v>
      </c>
      <c r="D29" s="17">
        <f>E29*$D$2*12</f>
        <v>81.9936</v>
      </c>
      <c r="E29" s="18">
        <v>0.072</v>
      </c>
    </row>
    <row r="30" spans="1:6" ht="15">
      <c r="A30" s="9"/>
      <c r="B30" s="27" t="s">
        <v>26</v>
      </c>
      <c r="C30" s="27"/>
      <c r="D30" s="47">
        <f>D26+D28</f>
        <v>95.6592</v>
      </c>
      <c r="E30" s="12">
        <f>E26+E28</f>
        <v>0.08399999999999999</v>
      </c>
      <c r="F30" s="6"/>
    </row>
    <row r="31" spans="1:6" ht="8.25" customHeight="1">
      <c r="A31" s="2"/>
      <c r="B31" s="2"/>
      <c r="C31" s="2"/>
      <c r="D31" s="2"/>
      <c r="E31" s="2"/>
      <c r="F31" s="2"/>
    </row>
    <row r="32" spans="1:6" s="55" customFormat="1" ht="29.25">
      <c r="A32" s="29"/>
      <c r="B32" s="29" t="s">
        <v>250</v>
      </c>
      <c r="C32" s="129">
        <f>C20</f>
        <v>1938.9587933965254</v>
      </c>
      <c r="D32" s="29"/>
      <c r="E32" s="29"/>
      <c r="F32" s="28"/>
    </row>
  </sheetData>
  <mergeCells count="8">
    <mergeCell ref="A16:C16"/>
    <mergeCell ref="A23:F23"/>
    <mergeCell ref="A26:C26"/>
    <mergeCell ref="A28:C28"/>
    <mergeCell ref="A4:E4"/>
    <mergeCell ref="A7:C7"/>
    <mergeCell ref="A10:C10"/>
    <mergeCell ref="A13:C13"/>
  </mergeCells>
  <printOptions horizontalCentered="1"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28">
      <selection activeCell="B41" sqref="B41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6" width="3.25390625" style="3" customWidth="1"/>
    <col min="7" max="16384" width="9.125" style="3" customWidth="1"/>
  </cols>
  <sheetData>
    <row r="1" ht="15">
      <c r="B1" s="110" t="s">
        <v>251</v>
      </c>
    </row>
    <row r="2" spans="1:6" ht="39.75" customHeight="1">
      <c r="A2" s="2"/>
      <c r="B2" s="1" t="s">
        <v>252</v>
      </c>
      <c r="C2" s="4"/>
      <c r="D2" s="5">
        <v>86.5</v>
      </c>
      <c r="E2" s="6" t="s">
        <v>1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16" t="s">
        <v>2</v>
      </c>
      <c r="B4" s="116"/>
      <c r="C4" s="116"/>
      <c r="D4" s="116"/>
      <c r="E4" s="116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3</v>
      </c>
      <c r="C6" s="9" t="s">
        <v>4</v>
      </c>
      <c r="D6" s="9" t="s">
        <v>5</v>
      </c>
      <c r="E6" s="9" t="s">
        <v>6</v>
      </c>
      <c r="F6" s="2"/>
    </row>
    <row r="7" spans="1:7" ht="15">
      <c r="A7" s="118" t="s">
        <v>49</v>
      </c>
      <c r="B7" s="119"/>
      <c r="C7" s="120"/>
      <c r="D7" s="12">
        <f>SUM(D8:D9)</f>
        <v>814.1560252722728</v>
      </c>
      <c r="E7" s="12">
        <v>0.7843506987208794</v>
      </c>
      <c r="F7" s="19"/>
      <c r="G7" s="14"/>
    </row>
    <row r="8" spans="1:7" ht="15.75" customHeight="1">
      <c r="A8" s="15">
        <v>1</v>
      </c>
      <c r="B8" s="8" t="s">
        <v>11</v>
      </c>
      <c r="C8" s="16" t="s">
        <v>12</v>
      </c>
      <c r="D8" s="17">
        <f>E8*$D$2*12</f>
        <v>744.8819993341929</v>
      </c>
      <c r="E8" s="18">
        <v>0.7176127161215731</v>
      </c>
      <c r="F8" s="21"/>
      <c r="G8" s="14"/>
    </row>
    <row r="9" spans="1:7" ht="30">
      <c r="A9" s="15">
        <v>2</v>
      </c>
      <c r="B9" s="22" t="s">
        <v>13</v>
      </c>
      <c r="C9" s="22" t="s">
        <v>14</v>
      </c>
      <c r="D9" s="17">
        <f>E9*$D$2*12</f>
        <v>69.27402593807994</v>
      </c>
      <c r="E9" s="18">
        <v>0.0667379825993063</v>
      </c>
      <c r="F9" s="21"/>
      <c r="G9" s="14"/>
    </row>
    <row r="10" spans="1:7" ht="15">
      <c r="A10" s="118" t="s">
        <v>52</v>
      </c>
      <c r="B10" s="121"/>
      <c r="C10" s="122"/>
      <c r="D10" s="23">
        <f>SUM(D11:D13)</f>
        <v>1429.0138865992922</v>
      </c>
      <c r="E10" s="23">
        <v>1.3766993127160811</v>
      </c>
      <c r="F10" s="21"/>
      <c r="G10" s="14"/>
    </row>
    <row r="11" spans="1:7" ht="15" customHeight="1">
      <c r="A11" s="15">
        <v>3</v>
      </c>
      <c r="B11" s="22" t="s">
        <v>16</v>
      </c>
      <c r="C11" s="22" t="s">
        <v>17</v>
      </c>
      <c r="D11" s="17">
        <f>E11*12*$D$2</f>
        <v>51.909252946374146</v>
      </c>
      <c r="E11" s="18">
        <v>0.05000891420652615</v>
      </c>
      <c r="F11" s="13"/>
      <c r="G11" s="14"/>
    </row>
    <row r="12" spans="1:7" ht="30">
      <c r="A12" s="15">
        <v>4</v>
      </c>
      <c r="B12" s="22" t="s">
        <v>70</v>
      </c>
      <c r="C12" s="22" t="s">
        <v>17</v>
      </c>
      <c r="D12" s="17">
        <f>E12*12*$D$2</f>
        <v>141.13363973893644</v>
      </c>
      <c r="E12" s="18">
        <v>0.1359668976290332</v>
      </c>
      <c r="F12" s="80"/>
      <c r="G12" s="14"/>
    </row>
    <row r="13" spans="1:7" ht="90">
      <c r="A13" s="15">
        <v>5</v>
      </c>
      <c r="B13" s="22" t="s">
        <v>71</v>
      </c>
      <c r="C13" s="22" t="s">
        <v>17</v>
      </c>
      <c r="D13" s="17">
        <f>E13*12*$D$2</f>
        <v>1235.9709939139816</v>
      </c>
      <c r="E13" s="18">
        <v>1.190723500880522</v>
      </c>
      <c r="F13" s="2"/>
      <c r="G13" s="14"/>
    </row>
    <row r="14" spans="1:9" ht="15">
      <c r="A14" s="123" t="s">
        <v>55</v>
      </c>
      <c r="B14" s="124"/>
      <c r="C14" s="124"/>
      <c r="D14" s="24">
        <f>SUM(D15:D16)</f>
        <v>2015.325939049384</v>
      </c>
      <c r="E14" s="24">
        <v>1.9415471474464199</v>
      </c>
      <c r="F14" s="2"/>
      <c r="G14" s="14"/>
      <c r="H14" s="61"/>
      <c r="I14" s="62"/>
    </row>
    <row r="15" spans="1:10" ht="60">
      <c r="A15" s="15">
        <v>6</v>
      </c>
      <c r="B15" s="22" t="s">
        <v>20</v>
      </c>
      <c r="C15" s="22" t="s">
        <v>17</v>
      </c>
      <c r="D15" s="17">
        <f>E15*12*$D$2</f>
        <v>149.57150282416967</v>
      </c>
      <c r="E15" s="20">
        <v>0.14409586013889178</v>
      </c>
      <c r="F15" s="2"/>
      <c r="G15" s="14"/>
      <c r="H15" s="61"/>
      <c r="I15" s="61"/>
      <c r="J15" s="62"/>
    </row>
    <row r="16" spans="1:10" ht="75">
      <c r="A16" s="15">
        <v>7</v>
      </c>
      <c r="B16" s="22" t="s">
        <v>21</v>
      </c>
      <c r="C16" s="22" t="s">
        <v>22</v>
      </c>
      <c r="D16" s="17">
        <f>E16*12*$D$2</f>
        <v>1865.7544362252142</v>
      </c>
      <c r="E16" s="20">
        <v>1.7974512873075281</v>
      </c>
      <c r="F16" s="2"/>
      <c r="G16" s="14"/>
      <c r="H16" s="61"/>
      <c r="I16" s="61"/>
      <c r="J16" s="62"/>
    </row>
    <row r="17" spans="1:7" ht="15">
      <c r="A17" s="123" t="s">
        <v>58</v>
      </c>
      <c r="B17" s="123"/>
      <c r="C17" s="123"/>
      <c r="D17" s="25">
        <f>SUM(D18)</f>
        <v>225.23901359505138</v>
      </c>
      <c r="E17" s="23">
        <v>0.21651157379099362</v>
      </c>
      <c r="F17" s="2"/>
      <c r="G17" s="14"/>
    </row>
    <row r="18" spans="1:9" ht="15">
      <c r="A18" s="15">
        <v>8</v>
      </c>
      <c r="B18" s="22" t="s">
        <v>24</v>
      </c>
      <c r="C18" s="22" t="s">
        <v>25</v>
      </c>
      <c r="D18" s="17">
        <f>E18*12*$D$2+0.5</f>
        <v>225.23901359505138</v>
      </c>
      <c r="E18" s="20">
        <v>0.21651157379099362</v>
      </c>
      <c r="F18" s="2"/>
      <c r="G18" s="14"/>
      <c r="H18" s="61"/>
      <c r="I18" s="72"/>
    </row>
    <row r="19" spans="1:7" ht="15">
      <c r="A19" s="9"/>
      <c r="B19" s="27" t="s">
        <v>26</v>
      </c>
      <c r="C19" s="27"/>
      <c r="D19" s="47">
        <f>D7+D10+D14+D17</f>
        <v>4483.734864516001</v>
      </c>
      <c r="E19" s="12">
        <v>4.319108732674374</v>
      </c>
      <c r="F19" s="6"/>
      <c r="G19" s="14"/>
    </row>
    <row r="20" spans="1:6" ht="15">
      <c r="A20" s="28"/>
      <c r="B20" s="29"/>
      <c r="C20" s="30"/>
      <c r="D20" s="31"/>
      <c r="E20" s="32"/>
      <c r="F20" s="2"/>
    </row>
    <row r="21" spans="1:6" ht="15">
      <c r="A21" s="28"/>
      <c r="B21" s="29"/>
      <c r="C21" s="41"/>
      <c r="D21" s="41"/>
      <c r="E21" s="41"/>
      <c r="F21" s="41"/>
    </row>
    <row r="22" spans="1:6" ht="15">
      <c r="A22" s="28"/>
      <c r="B22" s="29"/>
      <c r="C22" s="41"/>
      <c r="D22" s="41"/>
      <c r="E22" s="41"/>
      <c r="F22" s="41"/>
    </row>
    <row r="23" spans="1:6" ht="29.25">
      <c r="A23" s="28"/>
      <c r="B23" s="29" t="s">
        <v>36</v>
      </c>
      <c r="C23" s="42">
        <f>D19</f>
        <v>4483.734864516001</v>
      </c>
      <c r="D23" s="42"/>
      <c r="E23" s="42"/>
      <c r="F23" s="41"/>
    </row>
    <row r="24" spans="1:6" ht="15">
      <c r="A24" s="28"/>
      <c r="B24" s="29" t="s">
        <v>37</v>
      </c>
      <c r="C24" s="43">
        <f>E19</f>
        <v>4.319108732674374</v>
      </c>
      <c r="D24" s="41"/>
      <c r="E24" s="41"/>
      <c r="F24" s="41"/>
    </row>
    <row r="25" spans="1:6" ht="15">
      <c r="A25" s="28"/>
      <c r="B25" s="29"/>
      <c r="C25" s="43"/>
      <c r="D25" s="41"/>
      <c r="E25" s="41"/>
      <c r="F25" s="41"/>
    </row>
    <row r="26" spans="1:6" ht="15">
      <c r="A26" s="2"/>
      <c r="B26" s="2"/>
      <c r="C26" s="2"/>
      <c r="D26" s="2"/>
      <c r="E26" s="2"/>
      <c r="F26" s="2"/>
    </row>
    <row r="27" spans="1:6" ht="15">
      <c r="A27" s="2"/>
      <c r="B27" s="2"/>
      <c r="C27" s="2"/>
      <c r="D27" s="2"/>
      <c r="E27" s="2"/>
      <c r="F27" s="2"/>
    </row>
    <row r="28" spans="1:6" ht="15">
      <c r="A28" s="2"/>
      <c r="B28" s="2"/>
      <c r="C28" s="2"/>
      <c r="D28" s="2"/>
      <c r="E28" s="2"/>
      <c r="F28" s="2"/>
    </row>
    <row r="29" spans="1:6" ht="15">
      <c r="A29" s="2"/>
      <c r="B29" s="2"/>
      <c r="C29" s="2"/>
      <c r="D29" s="2"/>
      <c r="E29" s="2"/>
      <c r="F29" s="2"/>
    </row>
    <row r="30" spans="1:6" ht="15">
      <c r="A30" s="2"/>
      <c r="B30" s="2"/>
      <c r="C30" s="2"/>
      <c r="D30" s="2"/>
      <c r="E30" s="2"/>
      <c r="F30" s="2"/>
    </row>
    <row r="31" spans="1:6" ht="15">
      <c r="A31" s="2"/>
      <c r="B31" s="2"/>
      <c r="C31" s="2"/>
      <c r="D31" s="2"/>
      <c r="E31" s="2"/>
      <c r="F31" s="2"/>
    </row>
    <row r="32" spans="1:6" ht="33" customHeight="1">
      <c r="A32" s="116" t="s">
        <v>38</v>
      </c>
      <c r="B32" s="116"/>
      <c r="C32" s="116"/>
      <c r="D32" s="116"/>
      <c r="E32" s="116"/>
      <c r="F32" s="116"/>
    </row>
    <row r="33" spans="1:6" ht="15">
      <c r="A33" s="1"/>
      <c r="B33" s="1"/>
      <c r="C33" s="1"/>
      <c r="D33" s="2"/>
      <c r="E33" s="2"/>
      <c r="F33" s="2"/>
    </row>
    <row r="34" spans="1:6" ht="71.25">
      <c r="A34" s="8"/>
      <c r="B34" s="9" t="s">
        <v>3</v>
      </c>
      <c r="C34" s="9" t="s">
        <v>4</v>
      </c>
      <c r="D34" s="9" t="s">
        <v>5</v>
      </c>
      <c r="E34" s="9" t="s">
        <v>6</v>
      </c>
      <c r="F34" s="2"/>
    </row>
    <row r="35" spans="1:5" ht="29.25" customHeight="1">
      <c r="A35" s="117" t="s">
        <v>39</v>
      </c>
      <c r="B35" s="117"/>
      <c r="C35" s="117"/>
      <c r="D35" s="12">
        <f>D36</f>
        <v>12.456000000000001</v>
      </c>
      <c r="E35" s="12">
        <f>E36</f>
        <v>0.012</v>
      </c>
    </row>
    <row r="36" spans="1:5" ht="30">
      <c r="A36" s="15">
        <v>1</v>
      </c>
      <c r="B36" s="44" t="s">
        <v>40</v>
      </c>
      <c r="C36" s="44" t="s">
        <v>41</v>
      </c>
      <c r="D36" s="17">
        <f>E36*12*$D$2</f>
        <v>12.456000000000001</v>
      </c>
      <c r="E36" s="45">
        <v>0.012</v>
      </c>
    </row>
    <row r="37" spans="1:5" ht="32.25" customHeight="1">
      <c r="A37" s="117" t="s">
        <v>42</v>
      </c>
      <c r="B37" s="117"/>
      <c r="C37" s="117"/>
      <c r="D37" s="12">
        <f>D38</f>
        <v>74.73599999999999</v>
      </c>
      <c r="E37" s="12">
        <f>E38</f>
        <v>0.072</v>
      </c>
    </row>
    <row r="38" spans="1:5" ht="15">
      <c r="A38" s="15">
        <v>2</v>
      </c>
      <c r="B38" s="46" t="s">
        <v>45</v>
      </c>
      <c r="C38" s="8" t="s">
        <v>41</v>
      </c>
      <c r="D38" s="17">
        <f>E38*$D$2*12</f>
        <v>74.73599999999999</v>
      </c>
      <c r="E38" s="18">
        <v>0.072</v>
      </c>
    </row>
    <row r="39" spans="1:6" ht="15">
      <c r="A39" s="9"/>
      <c r="B39" s="27" t="s">
        <v>26</v>
      </c>
      <c r="C39" s="27"/>
      <c r="D39" s="47">
        <f>D35+D37</f>
        <v>87.192</v>
      </c>
      <c r="E39" s="12">
        <f>E35+E37</f>
        <v>0.08399999999999999</v>
      </c>
      <c r="F39" s="6"/>
    </row>
    <row r="40" spans="1:6" ht="15">
      <c r="A40" s="2"/>
      <c r="B40" s="2"/>
      <c r="C40" s="2"/>
      <c r="D40" s="2"/>
      <c r="E40" s="2"/>
      <c r="F40" s="2"/>
    </row>
    <row r="41" spans="1:6" s="55" customFormat="1" ht="29.25">
      <c r="A41" s="29"/>
      <c r="B41" s="29" t="s">
        <v>185</v>
      </c>
      <c r="C41" s="129">
        <f>C23</f>
        <v>4483.734864516001</v>
      </c>
      <c r="D41" s="29"/>
      <c r="E41" s="29"/>
      <c r="F41" s="28"/>
    </row>
  </sheetData>
  <mergeCells count="8">
    <mergeCell ref="A17:C17"/>
    <mergeCell ref="A32:F32"/>
    <mergeCell ref="A35:C35"/>
    <mergeCell ref="A37:C37"/>
    <mergeCell ref="A4:E4"/>
    <mergeCell ref="A7:C7"/>
    <mergeCell ref="A10:C10"/>
    <mergeCell ref="A14:C14"/>
  </mergeCells>
  <printOptions horizontalCentered="1"/>
  <pageMargins left="0.3937007874015748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28">
      <selection activeCell="B42" sqref="B42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110" t="s">
        <v>186</v>
      </c>
    </row>
    <row r="2" spans="1:6" ht="44.25" customHeight="1">
      <c r="A2" s="2"/>
      <c r="B2" s="1" t="s">
        <v>253</v>
      </c>
      <c r="C2" s="4"/>
      <c r="D2" s="5">
        <v>92.8</v>
      </c>
      <c r="E2" s="6" t="s">
        <v>1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16" t="s">
        <v>2</v>
      </c>
      <c r="B4" s="116"/>
      <c r="C4" s="116"/>
      <c r="D4" s="116"/>
      <c r="E4" s="116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3</v>
      </c>
      <c r="C6" s="9" t="s">
        <v>4</v>
      </c>
      <c r="D6" s="9" t="s">
        <v>5</v>
      </c>
      <c r="E6" s="9" t="s">
        <v>6</v>
      </c>
      <c r="F6" s="2"/>
    </row>
    <row r="7" spans="1:6" ht="15">
      <c r="A7" s="118" t="s">
        <v>49</v>
      </c>
      <c r="B7" s="119"/>
      <c r="C7" s="120"/>
      <c r="D7" s="12">
        <f>SUM(D8:D9)</f>
        <v>976.9872303267274</v>
      </c>
      <c r="E7" s="12">
        <v>0.8773233030951216</v>
      </c>
      <c r="F7" s="99"/>
    </row>
    <row r="8" spans="1:6" ht="15.75" customHeight="1">
      <c r="A8" s="15">
        <v>1</v>
      </c>
      <c r="B8" s="8" t="s">
        <v>11</v>
      </c>
      <c r="C8" s="16" t="s">
        <v>12</v>
      </c>
      <c r="D8" s="17">
        <f>E8*$D$2*12</f>
        <v>893.8583992010315</v>
      </c>
      <c r="E8" s="18">
        <v>0.8026745682480527</v>
      </c>
      <c r="F8" s="99"/>
    </row>
    <row r="9" spans="1:6" ht="30">
      <c r="A9" s="15">
        <v>2</v>
      </c>
      <c r="B9" s="22" t="s">
        <v>13</v>
      </c>
      <c r="C9" s="22" t="s">
        <v>14</v>
      </c>
      <c r="D9" s="17">
        <f>E9*$D$2*12</f>
        <v>83.12883112569592</v>
      </c>
      <c r="E9" s="18">
        <v>0.0746487348470689</v>
      </c>
      <c r="F9" s="99"/>
    </row>
    <row r="10" spans="1:6" ht="15">
      <c r="A10" s="118" t="s">
        <v>52</v>
      </c>
      <c r="B10" s="121"/>
      <c r="C10" s="122"/>
      <c r="D10" s="23">
        <f>SUM(D11:D13)</f>
        <v>1489.2335092897117</v>
      </c>
      <c r="E10" s="23">
        <v>1.3373145737156176</v>
      </c>
      <c r="F10" s="99"/>
    </row>
    <row r="11" spans="1:6" ht="15" customHeight="1">
      <c r="A11" s="15">
        <v>3</v>
      </c>
      <c r="B11" s="22" t="s">
        <v>16</v>
      </c>
      <c r="C11" s="22" t="s">
        <v>17</v>
      </c>
      <c r="D11" s="17">
        <f>E11*12*$D$2</f>
        <v>51.90925294637416</v>
      </c>
      <c r="E11" s="18">
        <v>0.04661391248776415</v>
      </c>
      <c r="F11" s="99"/>
    </row>
    <row r="12" spans="1:6" ht="30">
      <c r="A12" s="15">
        <v>4</v>
      </c>
      <c r="B12" s="22" t="s">
        <v>70</v>
      </c>
      <c r="C12" s="22" t="s">
        <v>17</v>
      </c>
      <c r="D12" s="17">
        <f>E12*12*$D$2</f>
        <v>141.13363973893644</v>
      </c>
      <c r="E12" s="18">
        <v>0.1267363862598208</v>
      </c>
      <c r="F12" s="99"/>
    </row>
    <row r="13" spans="1:6" ht="90">
      <c r="A13" s="15">
        <v>5</v>
      </c>
      <c r="B13" s="22" t="s">
        <v>71</v>
      </c>
      <c r="C13" s="22" t="s">
        <v>17</v>
      </c>
      <c r="D13" s="17">
        <f>E13*12*$D$2</f>
        <v>1296.1906166044012</v>
      </c>
      <c r="E13" s="18">
        <v>1.1639642749680326</v>
      </c>
      <c r="F13" s="99"/>
    </row>
    <row r="14" spans="1:9" ht="15">
      <c r="A14" s="123" t="s">
        <v>55</v>
      </c>
      <c r="B14" s="124"/>
      <c r="C14" s="124"/>
      <c r="D14" s="24">
        <f>SUM(D15:D16)</f>
        <v>2059.0314747679085</v>
      </c>
      <c r="E14" s="24">
        <v>1.8489865973131365</v>
      </c>
      <c r="F14" s="99"/>
      <c r="H14" s="61"/>
      <c r="I14" s="62"/>
    </row>
    <row r="15" spans="1:10" ht="60">
      <c r="A15" s="15">
        <v>6</v>
      </c>
      <c r="B15" s="22" t="s">
        <v>20</v>
      </c>
      <c r="C15" s="22" t="s">
        <v>17</v>
      </c>
      <c r="D15" s="17">
        <f>E15*12*$D$2</f>
        <v>151.80777528482182</v>
      </c>
      <c r="E15" s="20">
        <v>0.1363216372888127</v>
      </c>
      <c r="F15" s="99"/>
      <c r="H15" s="61"/>
      <c r="I15" s="61"/>
      <c r="J15" s="62"/>
    </row>
    <row r="16" spans="1:10" ht="75">
      <c r="A16" s="15">
        <v>7</v>
      </c>
      <c r="B16" s="22" t="s">
        <v>21</v>
      </c>
      <c r="C16" s="22" t="s">
        <v>22</v>
      </c>
      <c r="D16" s="17">
        <f>E16*12*$D$2</f>
        <v>1907.2236994830866</v>
      </c>
      <c r="E16" s="20">
        <v>1.7126649600243236</v>
      </c>
      <c r="F16" s="99"/>
      <c r="H16" s="61"/>
      <c r="I16" s="61"/>
      <c r="J16" s="62"/>
    </row>
    <row r="17" spans="1:6" ht="15">
      <c r="A17" s="123" t="s">
        <v>58</v>
      </c>
      <c r="B17" s="123"/>
      <c r="C17" s="123"/>
      <c r="D17" s="25">
        <f>SUM(D18)</f>
        <v>229.10194512605702</v>
      </c>
      <c r="E17" s="23">
        <v>0.2057309133675081</v>
      </c>
      <c r="F17" s="99"/>
    </row>
    <row r="18" spans="1:9" ht="15">
      <c r="A18" s="15">
        <v>8</v>
      </c>
      <c r="B18" s="22" t="s">
        <v>24</v>
      </c>
      <c r="C18" s="22" t="s">
        <v>25</v>
      </c>
      <c r="D18" s="17">
        <f>E18*12*$D$2</f>
        <v>229.10194512605702</v>
      </c>
      <c r="E18" s="20">
        <v>0.2057309133675081</v>
      </c>
      <c r="F18" s="99"/>
      <c r="H18" s="61"/>
      <c r="I18" s="72"/>
    </row>
    <row r="19" spans="1:6" ht="15">
      <c r="A19" s="9"/>
      <c r="B19" s="27" t="s">
        <v>26</v>
      </c>
      <c r="C19" s="27"/>
      <c r="D19" s="47">
        <f>D7+D10+D14+D17</f>
        <v>4754.354159510404</v>
      </c>
      <c r="E19" s="12">
        <v>4.269355387491384</v>
      </c>
      <c r="F19" s="99"/>
    </row>
    <row r="20" spans="1:6" ht="15">
      <c r="A20" s="28"/>
      <c r="B20" s="29"/>
      <c r="C20" s="30"/>
      <c r="D20" s="31"/>
      <c r="E20" s="32"/>
      <c r="F20" s="2"/>
    </row>
    <row r="21" spans="1:6" ht="15">
      <c r="A21" s="28"/>
      <c r="B21" s="29"/>
      <c r="C21" s="41"/>
      <c r="D21" s="41"/>
      <c r="E21" s="41"/>
      <c r="F21" s="41"/>
    </row>
    <row r="22" spans="1:6" ht="15">
      <c r="A22" s="28"/>
      <c r="B22" s="29"/>
      <c r="C22" s="41"/>
      <c r="D22" s="41"/>
      <c r="E22" s="41"/>
      <c r="F22" s="41"/>
    </row>
    <row r="23" spans="1:6" ht="29.25">
      <c r="A23" s="28"/>
      <c r="B23" s="29" t="s">
        <v>36</v>
      </c>
      <c r="C23" s="42">
        <f>D19</f>
        <v>4754.354159510404</v>
      </c>
      <c r="D23" s="42"/>
      <c r="E23" s="42"/>
      <c r="F23" s="41"/>
    </row>
    <row r="24" spans="1:6" ht="15">
      <c r="A24" s="28"/>
      <c r="B24" s="29" t="s">
        <v>37</v>
      </c>
      <c r="C24" s="43">
        <f>E19</f>
        <v>4.269355387491384</v>
      </c>
      <c r="D24" s="41"/>
      <c r="E24" s="41"/>
      <c r="F24" s="41"/>
    </row>
    <row r="25" spans="1:6" ht="15">
      <c r="A25" s="28"/>
      <c r="B25" s="29"/>
      <c r="C25" s="43"/>
      <c r="D25" s="41"/>
      <c r="E25" s="41"/>
      <c r="F25" s="41"/>
    </row>
    <row r="26" spans="1:6" ht="15">
      <c r="A26" s="2"/>
      <c r="B26" s="2"/>
      <c r="C26" s="2"/>
      <c r="D26" s="2"/>
      <c r="E26" s="2"/>
      <c r="F26" s="2"/>
    </row>
    <row r="27" spans="1:6" ht="15">
      <c r="A27" s="2"/>
      <c r="B27" s="2"/>
      <c r="C27" s="2"/>
      <c r="D27" s="2"/>
      <c r="E27" s="2"/>
      <c r="F27" s="2"/>
    </row>
    <row r="28" spans="1:6" ht="15">
      <c r="A28" s="2"/>
      <c r="B28" s="2"/>
      <c r="C28" s="2"/>
      <c r="D28" s="2"/>
      <c r="E28" s="2"/>
      <c r="F28" s="2"/>
    </row>
    <row r="29" spans="1:6" ht="15">
      <c r="A29" s="2"/>
      <c r="B29" s="2"/>
      <c r="C29" s="2"/>
      <c r="D29" s="2"/>
      <c r="E29" s="2"/>
      <c r="F29" s="2"/>
    </row>
    <row r="30" spans="1:6" ht="15">
      <c r="A30" s="2"/>
      <c r="B30" s="2"/>
      <c r="C30" s="2"/>
      <c r="D30" s="2"/>
      <c r="E30" s="2"/>
      <c r="F30" s="2"/>
    </row>
    <row r="31" spans="1:6" ht="15">
      <c r="A31" s="2"/>
      <c r="B31" s="2"/>
      <c r="C31" s="2"/>
      <c r="D31" s="2"/>
      <c r="E31" s="2"/>
      <c r="F31" s="2"/>
    </row>
    <row r="32" spans="1:6" ht="33" customHeight="1">
      <c r="A32" s="116" t="s">
        <v>38</v>
      </c>
      <c r="B32" s="116"/>
      <c r="C32" s="116"/>
      <c r="D32" s="116"/>
      <c r="E32" s="116"/>
      <c r="F32" s="116"/>
    </row>
    <row r="33" spans="1:6" ht="15">
      <c r="A33" s="1"/>
      <c r="B33" s="1"/>
      <c r="C33" s="1"/>
      <c r="D33" s="2"/>
      <c r="E33" s="2"/>
      <c r="F33" s="2"/>
    </row>
    <row r="34" spans="1:6" ht="71.25">
      <c r="A34" s="8"/>
      <c r="B34" s="9" t="s">
        <v>3</v>
      </c>
      <c r="C34" s="9" t="s">
        <v>4</v>
      </c>
      <c r="D34" s="9" t="s">
        <v>5</v>
      </c>
      <c r="E34" s="9" t="s">
        <v>6</v>
      </c>
      <c r="F34" s="2"/>
    </row>
    <row r="35" spans="1:5" ht="30" customHeight="1">
      <c r="A35" s="117" t="s">
        <v>39</v>
      </c>
      <c r="B35" s="117"/>
      <c r="C35" s="117"/>
      <c r="D35" s="12">
        <f>D36</f>
        <v>13.3632</v>
      </c>
      <c r="E35" s="12">
        <f>E36</f>
        <v>0.012</v>
      </c>
    </row>
    <row r="36" spans="1:5" ht="30">
      <c r="A36" s="15">
        <v>1</v>
      </c>
      <c r="B36" s="44" t="s">
        <v>40</v>
      </c>
      <c r="C36" s="44" t="s">
        <v>41</v>
      </c>
      <c r="D36" s="17">
        <f>E36*12*$D$2</f>
        <v>13.3632</v>
      </c>
      <c r="E36" s="45">
        <v>0.012</v>
      </c>
    </row>
    <row r="37" spans="1:5" ht="30" customHeight="1">
      <c r="A37" s="117" t="s">
        <v>42</v>
      </c>
      <c r="B37" s="117"/>
      <c r="C37" s="117"/>
      <c r="D37" s="12">
        <f>D38</f>
        <v>80.1792</v>
      </c>
      <c r="E37" s="12">
        <f>E38</f>
        <v>0.072</v>
      </c>
    </row>
    <row r="38" spans="1:5" ht="15">
      <c r="A38" s="15">
        <v>2</v>
      </c>
      <c r="B38" s="46" t="s">
        <v>45</v>
      </c>
      <c r="C38" s="8" t="s">
        <v>41</v>
      </c>
      <c r="D38" s="17">
        <f>E38*$D$2*12</f>
        <v>80.1792</v>
      </c>
      <c r="E38" s="18">
        <v>0.072</v>
      </c>
    </row>
    <row r="39" spans="1:6" ht="15">
      <c r="A39" s="9"/>
      <c r="B39" s="27" t="s">
        <v>26</v>
      </c>
      <c r="C39" s="27"/>
      <c r="D39" s="47">
        <f>D35+D37</f>
        <v>93.5424</v>
      </c>
      <c r="E39" s="12">
        <f>E35+E37</f>
        <v>0.08399999999999999</v>
      </c>
      <c r="F39" s="6"/>
    </row>
    <row r="40" spans="1:6" ht="15">
      <c r="A40" s="2"/>
      <c r="B40" s="2"/>
      <c r="C40" s="2"/>
      <c r="D40" s="2"/>
      <c r="E40" s="2"/>
      <c r="F40" s="2"/>
    </row>
    <row r="41" spans="1:6" s="55" customFormat="1" ht="15">
      <c r="A41" s="29"/>
      <c r="B41" s="29"/>
      <c r="C41" s="29"/>
      <c r="D41" s="29"/>
      <c r="E41" s="29"/>
      <c r="F41" s="28"/>
    </row>
    <row r="42" spans="2:3" ht="29.25">
      <c r="B42" s="29" t="s">
        <v>254</v>
      </c>
      <c r="C42" s="115">
        <f>C23</f>
        <v>4754.354159510404</v>
      </c>
    </row>
  </sheetData>
  <mergeCells count="8">
    <mergeCell ref="A17:C17"/>
    <mergeCell ref="A32:F32"/>
    <mergeCell ref="A35:C35"/>
    <mergeCell ref="A37:C37"/>
    <mergeCell ref="A4:E4"/>
    <mergeCell ref="A7:C7"/>
    <mergeCell ref="A10:C10"/>
    <mergeCell ref="A14:C14"/>
  </mergeCells>
  <printOptions horizontalCentered="1"/>
  <pageMargins left="0.3937007874015748" right="0.31496062992125984" top="0.3937007874015748" bottom="0.3937007874015748" header="0.5118110236220472" footer="0.5118110236220472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31">
      <selection activeCell="B41" sqref="B41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6" width="14.00390625" style="3" customWidth="1"/>
    <col min="7" max="16384" width="9.125" style="3" customWidth="1"/>
  </cols>
  <sheetData>
    <row r="1" ht="15">
      <c r="B1" s="110" t="s">
        <v>187</v>
      </c>
    </row>
    <row r="2" spans="1:6" ht="43.5" customHeight="1">
      <c r="A2" s="2"/>
      <c r="B2" s="1" t="s">
        <v>255</v>
      </c>
      <c r="C2" s="4"/>
      <c r="D2" s="126">
        <v>78</v>
      </c>
      <c r="E2" s="6" t="s">
        <v>1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16" t="s">
        <v>2</v>
      </c>
      <c r="B4" s="116"/>
      <c r="C4" s="116"/>
      <c r="D4" s="116"/>
      <c r="E4" s="116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3</v>
      </c>
      <c r="C6" s="9" t="s">
        <v>4</v>
      </c>
      <c r="D6" s="9" t="s">
        <v>5</v>
      </c>
      <c r="E6" s="9" t="s">
        <v>6</v>
      </c>
      <c r="F6" s="2"/>
    </row>
    <row r="7" spans="1:6" ht="15">
      <c r="A7" s="118" t="s">
        <v>49</v>
      </c>
      <c r="B7" s="119"/>
      <c r="C7" s="120"/>
      <c r="D7" s="12">
        <f>SUM(D8:D9)</f>
        <v>1302.6496404356362</v>
      </c>
      <c r="E7" s="12">
        <v>1.3917197013201241</v>
      </c>
      <c r="F7" s="99"/>
    </row>
    <row r="8" spans="1:6" ht="15.75" customHeight="1">
      <c r="A8" s="15">
        <v>1</v>
      </c>
      <c r="B8" s="8" t="s">
        <v>11</v>
      </c>
      <c r="C8" s="16" t="s">
        <v>12</v>
      </c>
      <c r="D8" s="17">
        <f>E8*$D$2*12</f>
        <v>1191.8111989347083</v>
      </c>
      <c r="E8" s="20">
        <v>1.273302562964432</v>
      </c>
      <c r="F8" s="99"/>
    </row>
    <row r="9" spans="1:6" ht="30">
      <c r="A9" s="15">
        <v>2</v>
      </c>
      <c r="B9" s="22" t="s">
        <v>13</v>
      </c>
      <c r="C9" s="22" t="s">
        <v>14</v>
      </c>
      <c r="D9" s="17">
        <f>E9*$D$2*12</f>
        <v>110.8384415009279</v>
      </c>
      <c r="E9" s="17">
        <v>0.1184171383556922</v>
      </c>
      <c r="F9" s="99"/>
    </row>
    <row r="10" spans="1:6" ht="15">
      <c r="A10" s="118" t="s">
        <v>52</v>
      </c>
      <c r="B10" s="121"/>
      <c r="C10" s="122"/>
      <c r="D10" s="23">
        <f>SUM(D11:D13)</f>
        <v>1429.785933044041</v>
      </c>
      <c r="E10" s="23">
        <v>1.5275490737650013</v>
      </c>
      <c r="F10" s="99"/>
    </row>
    <row r="11" spans="1:6" ht="15" customHeight="1">
      <c r="A11" s="15">
        <v>3</v>
      </c>
      <c r="B11" s="22" t="s">
        <v>16</v>
      </c>
      <c r="C11" s="22" t="s">
        <v>17</v>
      </c>
      <c r="D11" s="17">
        <f>E11*12*$D$2</f>
        <v>51.909252946374146</v>
      </c>
      <c r="E11" s="17">
        <v>0.055458603575186054</v>
      </c>
      <c r="F11" s="99"/>
    </row>
    <row r="12" spans="1:6" ht="30">
      <c r="A12" s="15">
        <v>4</v>
      </c>
      <c r="B12" s="22" t="s">
        <v>70</v>
      </c>
      <c r="C12" s="22" t="s">
        <v>17</v>
      </c>
      <c r="D12" s="17">
        <f>E12*12*$D$2</f>
        <v>141.1336397389364</v>
      </c>
      <c r="E12" s="17">
        <v>0.15078380313988934</v>
      </c>
      <c r="F12" s="99"/>
    </row>
    <row r="13" spans="1:6" ht="90">
      <c r="A13" s="15">
        <v>5</v>
      </c>
      <c r="B13" s="22" t="s">
        <v>71</v>
      </c>
      <c r="C13" s="22" t="s">
        <v>17</v>
      </c>
      <c r="D13" s="17">
        <f>E13*12*$D$2</f>
        <v>1236.7430403587305</v>
      </c>
      <c r="E13" s="17">
        <v>1.3213066670499256</v>
      </c>
      <c r="F13" s="99"/>
    </row>
    <row r="14" spans="1:6" ht="15">
      <c r="A14" s="123" t="s">
        <v>55</v>
      </c>
      <c r="B14" s="124"/>
      <c r="C14" s="124"/>
      <c r="D14" s="24">
        <f>SUM(D15:D16)</f>
        <v>2493.201332907336</v>
      </c>
      <c r="E14" s="24">
        <v>2.663676637721513</v>
      </c>
      <c r="F14" s="99"/>
    </row>
    <row r="15" spans="1:6" ht="75">
      <c r="A15" s="15">
        <v>6</v>
      </c>
      <c r="B15" s="22" t="s">
        <v>62</v>
      </c>
      <c r="C15" s="22" t="s">
        <v>17</v>
      </c>
      <c r="D15" s="17">
        <f>E15*12*$D$2</f>
        <v>148.67100710918717</v>
      </c>
      <c r="E15" s="17">
        <v>0.1588365460568239</v>
      </c>
      <c r="F15" s="99"/>
    </row>
    <row r="16" spans="1:6" ht="105">
      <c r="A16" s="15">
        <v>7</v>
      </c>
      <c r="B16" s="22" t="s">
        <v>21</v>
      </c>
      <c r="C16" s="22" t="s">
        <v>72</v>
      </c>
      <c r="D16" s="17">
        <f>E16*12*$D$2</f>
        <v>2344.530325798149</v>
      </c>
      <c r="E16" s="20">
        <v>2.5048400916646893</v>
      </c>
      <c r="F16" s="99"/>
    </row>
    <row r="17" spans="1:6" ht="15">
      <c r="A17" s="123" t="s">
        <v>58</v>
      </c>
      <c r="B17" s="123"/>
      <c r="C17" s="123"/>
      <c r="D17" s="25">
        <f>SUM(D18)</f>
        <v>244.66309118448092</v>
      </c>
      <c r="E17" s="25">
        <v>0.26139219143641124</v>
      </c>
      <c r="F17" s="99"/>
    </row>
    <row r="18" spans="1:6" ht="15">
      <c r="A18" s="15">
        <v>8</v>
      </c>
      <c r="B18" s="22" t="s">
        <v>24</v>
      </c>
      <c r="C18" s="22" t="s">
        <v>25</v>
      </c>
      <c r="D18" s="17">
        <f>E18*12*$D$2</f>
        <v>244.66309118448092</v>
      </c>
      <c r="E18" s="26">
        <v>0.26139219143641124</v>
      </c>
      <c r="F18" s="99"/>
    </row>
    <row r="19" spans="1:6" ht="15">
      <c r="A19" s="9"/>
      <c r="B19" s="27" t="s">
        <v>26</v>
      </c>
      <c r="C19" s="27"/>
      <c r="D19" s="47">
        <f>D7+D10+D14+D17</f>
        <v>5470.299997571495</v>
      </c>
      <c r="E19" s="12">
        <v>5.84433760424305</v>
      </c>
      <c r="F19" s="99"/>
    </row>
    <row r="20" spans="1:6" ht="15">
      <c r="A20" s="28"/>
      <c r="B20" s="29"/>
      <c r="C20" s="30"/>
      <c r="D20" s="90"/>
      <c r="E20" s="61"/>
      <c r="F20" s="2"/>
    </row>
    <row r="21" spans="1:6" ht="15">
      <c r="A21" s="28"/>
      <c r="B21" s="29"/>
      <c r="C21" s="30"/>
      <c r="D21" s="90"/>
      <c r="E21" s="61"/>
      <c r="F21" s="2"/>
    </row>
    <row r="22" spans="1:6" ht="15">
      <c r="A22" s="28"/>
      <c r="B22" s="29"/>
      <c r="C22" s="30"/>
      <c r="D22" s="90"/>
      <c r="E22" s="61"/>
      <c r="F22" s="2"/>
    </row>
    <row r="23" spans="1:6" ht="15">
      <c r="A23" s="28"/>
      <c r="B23" s="29"/>
      <c r="C23" s="30"/>
      <c r="D23" s="90"/>
      <c r="E23" s="61"/>
      <c r="F23" s="2"/>
    </row>
    <row r="24" spans="1:6" ht="29.25">
      <c r="A24" s="28"/>
      <c r="B24" s="29" t="s">
        <v>36</v>
      </c>
      <c r="C24" s="42">
        <f>D19</f>
        <v>5470.299997571495</v>
      </c>
      <c r="D24" s="42"/>
      <c r="E24" s="42"/>
      <c r="F24" s="41"/>
    </row>
    <row r="25" spans="1:6" ht="15">
      <c r="A25" s="28"/>
      <c r="B25" s="29" t="s">
        <v>37</v>
      </c>
      <c r="C25" s="43">
        <f>E19</f>
        <v>5.84433760424305</v>
      </c>
      <c r="D25" s="41"/>
      <c r="E25" s="41"/>
      <c r="F25" s="41"/>
    </row>
    <row r="26" spans="1:6" ht="15">
      <c r="A26" s="28"/>
      <c r="B26" s="29"/>
      <c r="C26" s="43"/>
      <c r="D26" s="41"/>
      <c r="E26" s="41"/>
      <c r="F26" s="41"/>
    </row>
    <row r="27" spans="1:6" ht="19.5" customHeight="1">
      <c r="A27" s="2"/>
      <c r="B27" s="2"/>
      <c r="C27" s="2"/>
      <c r="D27" s="2"/>
      <c r="E27" s="2"/>
      <c r="F27" s="2"/>
    </row>
    <row r="28" spans="1:6" ht="19.5" customHeight="1">
      <c r="A28" s="2"/>
      <c r="B28" s="2"/>
      <c r="C28" s="2"/>
      <c r="D28" s="2"/>
      <c r="E28" s="2"/>
      <c r="F28" s="2"/>
    </row>
    <row r="29" spans="1:6" ht="33" customHeight="1">
      <c r="A29" s="116" t="s">
        <v>38</v>
      </c>
      <c r="B29" s="116"/>
      <c r="C29" s="116"/>
      <c r="D29" s="116"/>
      <c r="E29" s="116"/>
      <c r="F29" s="6"/>
    </row>
    <row r="30" spans="1:6" ht="15">
      <c r="A30" s="1"/>
      <c r="B30" s="1"/>
      <c r="C30" s="1"/>
      <c r="D30" s="2"/>
      <c r="E30" s="2"/>
      <c r="F30" s="2"/>
    </row>
    <row r="31" spans="1:6" ht="71.25">
      <c r="A31" s="8"/>
      <c r="B31" s="9" t="s">
        <v>3</v>
      </c>
      <c r="C31" s="9" t="s">
        <v>4</v>
      </c>
      <c r="D31" s="9" t="s">
        <v>5</v>
      </c>
      <c r="E31" s="9" t="s">
        <v>6</v>
      </c>
      <c r="F31" s="2"/>
    </row>
    <row r="32" spans="1:5" ht="30" customHeight="1">
      <c r="A32" s="117" t="s">
        <v>39</v>
      </c>
      <c r="B32" s="117"/>
      <c r="C32" s="117"/>
      <c r="D32" s="12">
        <f>D33</f>
        <v>10.296000000000001</v>
      </c>
      <c r="E32" s="12">
        <f>E33</f>
        <v>0.011</v>
      </c>
    </row>
    <row r="33" spans="1:5" ht="30">
      <c r="A33" s="15">
        <v>1</v>
      </c>
      <c r="B33" s="44" t="s">
        <v>40</v>
      </c>
      <c r="C33" s="44" t="s">
        <v>41</v>
      </c>
      <c r="D33" s="17">
        <f>E33*12*$D$2</f>
        <v>10.296000000000001</v>
      </c>
      <c r="E33" s="45">
        <v>0.011</v>
      </c>
    </row>
    <row r="34" spans="1:5" ht="30" customHeight="1">
      <c r="A34" s="117" t="s">
        <v>42</v>
      </c>
      <c r="B34" s="117"/>
      <c r="C34" s="117"/>
      <c r="D34" s="12">
        <f>D35+D36</f>
        <v>82.36800000000001</v>
      </c>
      <c r="E34" s="12">
        <f>E35+E36</f>
        <v>0.088</v>
      </c>
    </row>
    <row r="35" spans="1:5" ht="30" customHeight="1">
      <c r="A35" s="15">
        <v>2</v>
      </c>
      <c r="B35" s="44" t="s">
        <v>43</v>
      </c>
      <c r="C35" s="44" t="s">
        <v>44</v>
      </c>
      <c r="D35" s="17">
        <f>E35*$D$2*12</f>
        <v>20.592</v>
      </c>
      <c r="E35" s="45">
        <v>0.022</v>
      </c>
    </row>
    <row r="36" spans="1:5" ht="15">
      <c r="A36" s="15">
        <v>3</v>
      </c>
      <c r="B36" s="46" t="s">
        <v>45</v>
      </c>
      <c r="C36" s="8" t="s">
        <v>41</v>
      </c>
      <c r="D36" s="17">
        <f>E36*$D$2*12</f>
        <v>61.77600000000001</v>
      </c>
      <c r="E36" s="18">
        <v>0.066</v>
      </c>
    </row>
    <row r="37" spans="1:6" ht="15">
      <c r="A37" s="9"/>
      <c r="B37" s="27" t="s">
        <v>26</v>
      </c>
      <c r="C37" s="27"/>
      <c r="D37" s="47">
        <f>D32+D34</f>
        <v>92.66400000000002</v>
      </c>
      <c r="E37" s="12">
        <f>E32+E34</f>
        <v>0.09899999999999999</v>
      </c>
      <c r="F37" s="6"/>
    </row>
    <row r="38" spans="1:6" ht="15">
      <c r="A38" s="2"/>
      <c r="B38" s="2"/>
      <c r="C38" s="2"/>
      <c r="D38" s="2"/>
      <c r="E38" s="2"/>
      <c r="F38" s="2"/>
    </row>
    <row r="39" spans="1:6" ht="15">
      <c r="A39" s="2"/>
      <c r="B39" s="2"/>
      <c r="C39" s="2"/>
      <c r="D39" s="2"/>
      <c r="E39" s="2"/>
      <c r="F39" s="2"/>
    </row>
    <row r="40" spans="1:6" ht="15">
      <c r="A40" s="2"/>
      <c r="B40" s="2"/>
      <c r="C40" s="2"/>
      <c r="D40" s="2"/>
      <c r="E40" s="2"/>
      <c r="F40" s="2"/>
    </row>
    <row r="41" spans="2:3" ht="29.25">
      <c r="B41" s="29" t="s">
        <v>256</v>
      </c>
      <c r="C41" s="42">
        <f>C24</f>
        <v>5470.299997571495</v>
      </c>
    </row>
  </sheetData>
  <sheetProtection/>
  <mergeCells count="8">
    <mergeCell ref="A4:E4"/>
    <mergeCell ref="A32:C32"/>
    <mergeCell ref="A34:C34"/>
    <mergeCell ref="A7:C7"/>
    <mergeCell ref="A10:C10"/>
    <mergeCell ref="A14:C14"/>
    <mergeCell ref="A17:C17"/>
    <mergeCell ref="A29:E29"/>
  </mergeCells>
  <printOptions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28">
      <selection activeCell="B42" sqref="B42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110" t="s">
        <v>188</v>
      </c>
    </row>
    <row r="2" spans="1:6" ht="39" customHeight="1">
      <c r="A2" s="2"/>
      <c r="B2" s="1" t="s">
        <v>159</v>
      </c>
      <c r="C2" s="4"/>
      <c r="D2" s="5">
        <v>81.5</v>
      </c>
      <c r="E2" s="6" t="s">
        <v>1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16" t="s">
        <v>2</v>
      </c>
      <c r="B4" s="116"/>
      <c r="C4" s="116"/>
      <c r="D4" s="116"/>
      <c r="E4" s="116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3</v>
      </c>
      <c r="C6" s="9" t="s">
        <v>4</v>
      </c>
      <c r="D6" s="9" t="s">
        <v>5</v>
      </c>
      <c r="E6" s="9" t="s">
        <v>6</v>
      </c>
      <c r="F6" s="2"/>
    </row>
    <row r="7" spans="1:7" ht="15">
      <c r="A7" s="118" t="s">
        <v>49</v>
      </c>
      <c r="B7" s="119"/>
      <c r="C7" s="120"/>
      <c r="D7" s="12">
        <f>SUM(D8:D9)</f>
        <v>1139.818435381182</v>
      </c>
      <c r="E7" s="12">
        <v>1.1654585228846444</v>
      </c>
      <c r="F7" s="99"/>
      <c r="G7" s="14"/>
    </row>
    <row r="8" spans="1:7" ht="15.75" customHeight="1">
      <c r="A8" s="15">
        <v>1</v>
      </c>
      <c r="B8" s="8" t="s">
        <v>11</v>
      </c>
      <c r="C8" s="16" t="s">
        <v>12</v>
      </c>
      <c r="D8" s="17">
        <f>E8*$D$2*12</f>
        <v>1042.83479906787</v>
      </c>
      <c r="E8" s="20">
        <v>1.0662932505806442</v>
      </c>
      <c r="F8" s="99"/>
      <c r="G8" s="14"/>
    </row>
    <row r="9" spans="1:7" ht="30">
      <c r="A9" s="15">
        <v>2</v>
      </c>
      <c r="B9" s="22" t="s">
        <v>13</v>
      </c>
      <c r="C9" s="22" t="s">
        <v>14</v>
      </c>
      <c r="D9" s="17">
        <f>E9*$D$2*12</f>
        <v>96.98363631331195</v>
      </c>
      <c r="E9" s="17">
        <v>0.09916527230399995</v>
      </c>
      <c r="F9" s="99"/>
      <c r="G9" s="14"/>
    </row>
    <row r="10" spans="1:7" ht="15">
      <c r="A10" s="118" t="s">
        <v>52</v>
      </c>
      <c r="B10" s="121"/>
      <c r="C10" s="122"/>
      <c r="D10" s="23">
        <f>SUM(D11:D13)</f>
        <v>1496.1819272924545</v>
      </c>
      <c r="E10" s="23">
        <v>1.5298383714646773</v>
      </c>
      <c r="F10" s="99"/>
      <c r="G10" s="14"/>
    </row>
    <row r="11" spans="1:7" ht="15" customHeight="1">
      <c r="A11" s="11">
        <v>3</v>
      </c>
      <c r="B11" s="22" t="s">
        <v>16</v>
      </c>
      <c r="C11" s="22" t="s">
        <v>17</v>
      </c>
      <c r="D11" s="17">
        <f>E11*$D$2*12</f>
        <v>51.90925294637421</v>
      </c>
      <c r="E11" s="20">
        <v>0.05307694575293886</v>
      </c>
      <c r="F11" s="99"/>
      <c r="G11" s="14"/>
    </row>
    <row r="12" spans="1:7" ht="30">
      <c r="A12" s="11">
        <v>4</v>
      </c>
      <c r="B12" s="22" t="s">
        <v>70</v>
      </c>
      <c r="C12" s="22" t="s">
        <v>17</v>
      </c>
      <c r="D12" s="17">
        <f>E12*$D$2*12</f>
        <v>141.133639738936</v>
      </c>
      <c r="E12" s="20">
        <v>0.1443084250909366</v>
      </c>
      <c r="F12" s="99"/>
      <c r="G12" s="14"/>
    </row>
    <row r="13" spans="1:7" ht="90">
      <c r="A13" s="15">
        <v>5</v>
      </c>
      <c r="B13" s="22" t="s">
        <v>71</v>
      </c>
      <c r="C13" s="22" t="s">
        <v>17</v>
      </c>
      <c r="D13" s="17">
        <f>E13*12*$D$2</f>
        <v>1303.1390346071441</v>
      </c>
      <c r="E13" s="17">
        <v>1.3324530006208017</v>
      </c>
      <c r="F13" s="99"/>
      <c r="G13" s="14"/>
    </row>
    <row r="14" spans="1:7" ht="15">
      <c r="A14" s="123" t="s">
        <v>55</v>
      </c>
      <c r="B14" s="124"/>
      <c r="C14" s="124"/>
      <c r="D14" s="24">
        <f>SUM(D15:D16)</f>
        <v>2517.4821860843003</v>
      </c>
      <c r="E14" s="24">
        <v>2.574112664707873</v>
      </c>
      <c r="F14" s="99"/>
      <c r="G14" s="14"/>
    </row>
    <row r="15" spans="1:7" ht="75">
      <c r="A15" s="15">
        <v>6</v>
      </c>
      <c r="B15" s="22" t="s">
        <v>62</v>
      </c>
      <c r="C15" s="22" t="s">
        <v>17</v>
      </c>
      <c r="D15" s="17">
        <f>E15*12*$D$2</f>
        <v>149.91338069843846</v>
      </c>
      <c r="E15" s="17">
        <v>0.15328566533582666</v>
      </c>
      <c r="F15" s="99"/>
      <c r="G15" s="14"/>
    </row>
    <row r="16" spans="1:7" ht="105">
      <c r="A16" s="15">
        <v>7</v>
      </c>
      <c r="B16" s="22" t="s">
        <v>21</v>
      </c>
      <c r="C16" s="22" t="s">
        <v>72</v>
      </c>
      <c r="D16" s="17">
        <f>E16*12*$D$2</f>
        <v>2367.568805385862</v>
      </c>
      <c r="E16" s="17">
        <v>2.420826999372047</v>
      </c>
      <c r="F16" s="99"/>
      <c r="G16" s="14"/>
    </row>
    <row r="17" spans="1:7" ht="15">
      <c r="A17" s="123" t="s">
        <v>58</v>
      </c>
      <c r="B17" s="123"/>
      <c r="C17" s="123"/>
      <c r="D17" s="25">
        <f>SUM(D18)</f>
        <v>235.45014577289075</v>
      </c>
      <c r="E17" s="25">
        <v>0.2407465703199292</v>
      </c>
      <c r="F17" s="99"/>
      <c r="G17" s="14"/>
    </row>
    <row r="18" spans="1:7" ht="15">
      <c r="A18" s="15">
        <v>8</v>
      </c>
      <c r="B18" s="22" t="s">
        <v>24</v>
      </c>
      <c r="C18" s="22" t="s">
        <v>25</v>
      </c>
      <c r="D18" s="17">
        <f>E18*12*$D$2</f>
        <v>235.45014577289075</v>
      </c>
      <c r="E18" s="26">
        <v>0.2407465703199292</v>
      </c>
      <c r="F18" s="99"/>
      <c r="G18" s="14"/>
    </row>
    <row r="19" spans="1:7" ht="15">
      <c r="A19" s="9"/>
      <c r="B19" s="27" t="s">
        <v>26</v>
      </c>
      <c r="C19" s="27"/>
      <c r="D19" s="47">
        <f>D7+D10+D14+D17</f>
        <v>5388.932694530828</v>
      </c>
      <c r="E19" s="12">
        <v>5.510156129377124</v>
      </c>
      <c r="F19" s="99"/>
      <c r="G19" s="14"/>
    </row>
    <row r="20" spans="1:6" ht="15">
      <c r="A20" s="28"/>
      <c r="B20" s="29"/>
      <c r="C20" s="30"/>
      <c r="D20" s="90"/>
      <c r="E20" s="61"/>
      <c r="F20" s="2"/>
    </row>
    <row r="21" spans="1:6" ht="15">
      <c r="A21" s="28"/>
      <c r="B21" s="29"/>
      <c r="C21" s="30"/>
      <c r="D21" s="90"/>
      <c r="E21" s="61"/>
      <c r="F21" s="2"/>
    </row>
    <row r="22" spans="1:6" ht="15">
      <c r="A22" s="28"/>
      <c r="B22" s="29"/>
      <c r="C22" s="30"/>
      <c r="D22" s="90"/>
      <c r="E22" s="61"/>
      <c r="F22" s="2"/>
    </row>
    <row r="23" spans="1:6" ht="29.25">
      <c r="A23" s="28"/>
      <c r="B23" s="29" t="s">
        <v>36</v>
      </c>
      <c r="C23" s="42">
        <f>D19</f>
        <v>5388.932694530828</v>
      </c>
      <c r="D23" s="42"/>
      <c r="E23" s="42"/>
      <c r="F23" s="41"/>
    </row>
    <row r="24" spans="1:6" ht="15">
      <c r="A24" s="28"/>
      <c r="B24" s="29" t="s">
        <v>37</v>
      </c>
      <c r="C24" s="43">
        <f>E19</f>
        <v>5.510156129377124</v>
      </c>
      <c r="D24" s="41"/>
      <c r="E24" s="41"/>
      <c r="F24" s="41"/>
    </row>
    <row r="25" spans="1:6" ht="15">
      <c r="A25" s="28"/>
      <c r="B25" s="29"/>
      <c r="C25" s="43"/>
      <c r="D25" s="41"/>
      <c r="E25" s="41"/>
      <c r="F25" s="41"/>
    </row>
    <row r="26" spans="1:6" ht="15">
      <c r="A26" s="2"/>
      <c r="B26" s="2"/>
      <c r="C26" s="2"/>
      <c r="D26" s="2"/>
      <c r="E26" s="2"/>
      <c r="F26" s="2"/>
    </row>
    <row r="27" spans="1:6" ht="15">
      <c r="A27" s="2"/>
      <c r="B27" s="2"/>
      <c r="C27" s="2"/>
      <c r="D27" s="2"/>
      <c r="E27" s="2"/>
      <c r="F27" s="2"/>
    </row>
    <row r="28" spans="1:6" ht="15">
      <c r="A28" s="2"/>
      <c r="B28" s="2"/>
      <c r="C28" s="2"/>
      <c r="D28" s="2"/>
      <c r="E28" s="2"/>
      <c r="F28" s="2"/>
    </row>
    <row r="29" spans="1:6" ht="15">
      <c r="A29" s="2"/>
      <c r="B29" s="2"/>
      <c r="C29" s="2"/>
      <c r="D29" s="2"/>
      <c r="E29" s="2"/>
      <c r="F29" s="2"/>
    </row>
    <row r="30" spans="1:6" ht="33" customHeight="1">
      <c r="A30" s="116" t="s">
        <v>38</v>
      </c>
      <c r="B30" s="116"/>
      <c r="C30" s="116"/>
      <c r="D30" s="116"/>
      <c r="E30" s="116"/>
      <c r="F30" s="116"/>
    </row>
    <row r="31" spans="1:6" ht="15">
      <c r="A31" s="1"/>
      <c r="B31" s="1"/>
      <c r="C31" s="1"/>
      <c r="D31" s="2"/>
      <c r="E31" s="2"/>
      <c r="F31" s="2"/>
    </row>
    <row r="32" spans="1:6" ht="71.25">
      <c r="A32" s="8"/>
      <c r="B32" s="9" t="s">
        <v>3</v>
      </c>
      <c r="C32" s="9" t="s">
        <v>4</v>
      </c>
      <c r="D32" s="9" t="s">
        <v>5</v>
      </c>
      <c r="E32" s="9" t="s">
        <v>6</v>
      </c>
      <c r="F32" s="2"/>
    </row>
    <row r="33" spans="1:5" ht="30" customHeight="1">
      <c r="A33" s="117" t="s">
        <v>39</v>
      </c>
      <c r="B33" s="117"/>
      <c r="C33" s="117"/>
      <c r="D33" s="12">
        <f>D34</f>
        <v>11.736</v>
      </c>
      <c r="E33" s="12">
        <f>E34</f>
        <v>0.012</v>
      </c>
    </row>
    <row r="34" spans="1:5" ht="30">
      <c r="A34" s="15">
        <v>1</v>
      </c>
      <c r="B34" s="44" t="s">
        <v>40</v>
      </c>
      <c r="C34" s="44" t="s">
        <v>112</v>
      </c>
      <c r="D34" s="17">
        <f>E34*12*$D$2</f>
        <v>11.736</v>
      </c>
      <c r="E34" s="45">
        <v>0.012</v>
      </c>
    </row>
    <row r="35" spans="1:5" ht="30" customHeight="1">
      <c r="A35" s="117" t="s">
        <v>42</v>
      </c>
      <c r="B35" s="117"/>
      <c r="C35" s="117"/>
      <c r="D35" s="12">
        <f>D36+D37</f>
        <v>93.888</v>
      </c>
      <c r="E35" s="12">
        <f>E36+E37</f>
        <v>0.096</v>
      </c>
    </row>
    <row r="36" spans="1:5" ht="30" customHeight="1">
      <c r="A36" s="15">
        <v>2</v>
      </c>
      <c r="B36" s="44" t="s">
        <v>43</v>
      </c>
      <c r="C36" s="44" t="s">
        <v>44</v>
      </c>
      <c r="D36" s="17">
        <f>E36*$D$2*12</f>
        <v>23.472</v>
      </c>
      <c r="E36" s="45">
        <v>0.024</v>
      </c>
    </row>
    <row r="37" spans="1:5" ht="15">
      <c r="A37" s="15">
        <v>3</v>
      </c>
      <c r="B37" s="46" t="s">
        <v>45</v>
      </c>
      <c r="C37" s="8" t="s">
        <v>112</v>
      </c>
      <c r="D37" s="17">
        <f>E37*$D$2*12</f>
        <v>70.416</v>
      </c>
      <c r="E37" s="18">
        <v>0.072</v>
      </c>
    </row>
    <row r="38" spans="1:6" ht="15">
      <c r="A38" s="9"/>
      <c r="B38" s="27" t="s">
        <v>26</v>
      </c>
      <c r="C38" s="27"/>
      <c r="D38" s="47">
        <f>D33+D35</f>
        <v>105.62400000000001</v>
      </c>
      <c r="E38" s="12">
        <f>E33+E35</f>
        <v>0.108</v>
      </c>
      <c r="F38" s="6"/>
    </row>
    <row r="39" spans="1:6" ht="15">
      <c r="A39" s="2"/>
      <c r="B39" s="2"/>
      <c r="C39" s="2"/>
      <c r="D39" s="2"/>
      <c r="E39" s="2"/>
      <c r="F39" s="2"/>
    </row>
    <row r="42" spans="2:3" ht="29.25">
      <c r="B42" s="29" t="s">
        <v>257</v>
      </c>
      <c r="C42" s="93">
        <f>C23</f>
        <v>5388.932694530828</v>
      </c>
    </row>
  </sheetData>
  <sheetProtection/>
  <mergeCells count="8">
    <mergeCell ref="A30:F30"/>
    <mergeCell ref="A33:C33"/>
    <mergeCell ref="A35:C35"/>
    <mergeCell ref="A4:E4"/>
    <mergeCell ref="A7:C7"/>
    <mergeCell ref="A10:C10"/>
    <mergeCell ref="A14:C14"/>
    <mergeCell ref="A17:C17"/>
  </mergeCells>
  <printOptions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28">
      <selection activeCell="B41" sqref="B41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110" t="s">
        <v>258</v>
      </c>
    </row>
    <row r="2" spans="1:6" ht="39" customHeight="1">
      <c r="A2" s="2"/>
      <c r="B2" s="1" t="s">
        <v>160</v>
      </c>
      <c r="C2" s="4"/>
      <c r="D2" s="5">
        <v>81</v>
      </c>
      <c r="E2" s="6" t="s">
        <v>1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16" t="s">
        <v>2</v>
      </c>
      <c r="B4" s="116"/>
      <c r="C4" s="116"/>
      <c r="D4" s="116"/>
      <c r="E4" s="116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3</v>
      </c>
      <c r="C6" s="9" t="s">
        <v>4</v>
      </c>
      <c r="D6" s="9" t="s">
        <v>5</v>
      </c>
      <c r="E6" s="9" t="s">
        <v>6</v>
      </c>
      <c r="F6" s="2"/>
    </row>
    <row r="7" spans="1:7" ht="15">
      <c r="A7" s="118" t="s">
        <v>49</v>
      </c>
      <c r="B7" s="119"/>
      <c r="C7" s="120"/>
      <c r="D7" s="12">
        <f>SUM(D8:D9)</f>
        <v>1302.6496404356362</v>
      </c>
      <c r="E7" s="12">
        <v>1.3401745271971566</v>
      </c>
      <c r="F7" s="99"/>
      <c r="G7" s="14"/>
    </row>
    <row r="8" spans="1:7" ht="15.75" customHeight="1">
      <c r="A8" s="15">
        <v>1</v>
      </c>
      <c r="B8" s="8" t="s">
        <v>11</v>
      </c>
      <c r="C8" s="16" t="s">
        <v>12</v>
      </c>
      <c r="D8" s="17">
        <f>E8*$D$2*12</f>
        <v>1191.8111989347083</v>
      </c>
      <c r="E8" s="20">
        <v>1.226143208780564</v>
      </c>
      <c r="F8" s="99"/>
      <c r="G8" s="14"/>
    </row>
    <row r="9" spans="1:7" ht="30">
      <c r="A9" s="15">
        <v>2</v>
      </c>
      <c r="B9" s="22" t="s">
        <v>13</v>
      </c>
      <c r="C9" s="22" t="s">
        <v>14</v>
      </c>
      <c r="D9" s="17">
        <f>E9*$D$2*12</f>
        <v>110.83844150092797</v>
      </c>
      <c r="E9" s="17">
        <v>0.11403131841659256</v>
      </c>
      <c r="F9" s="99"/>
      <c r="G9" s="14"/>
    </row>
    <row r="10" spans="1:7" ht="15">
      <c r="A10" s="118" t="s">
        <v>52</v>
      </c>
      <c r="B10" s="121"/>
      <c r="C10" s="122"/>
      <c r="D10" s="23">
        <f>SUM(D11:D13)</f>
        <v>1409.7127254805705</v>
      </c>
      <c r="E10" s="23">
        <v>1.4503217340335088</v>
      </c>
      <c r="F10" s="99"/>
      <c r="G10" s="14"/>
    </row>
    <row r="11" spans="1:7" ht="15" customHeight="1">
      <c r="A11" s="11">
        <v>3</v>
      </c>
      <c r="B11" s="22" t="s">
        <v>16</v>
      </c>
      <c r="C11" s="22" t="s">
        <v>17</v>
      </c>
      <c r="D11" s="17">
        <f>E11*$D$2*12</f>
        <v>51.909252946374096</v>
      </c>
      <c r="E11" s="20">
        <v>0.05340458122054949</v>
      </c>
      <c r="F11" s="99"/>
      <c r="G11" s="14"/>
    </row>
    <row r="12" spans="1:7" ht="30">
      <c r="A12" s="11">
        <v>4</v>
      </c>
      <c r="B12" s="22" t="s">
        <v>70</v>
      </c>
      <c r="C12" s="22" t="s">
        <v>17</v>
      </c>
      <c r="D12" s="17">
        <f>E12*$D$2*12</f>
        <v>141.13363973893593</v>
      </c>
      <c r="E12" s="20">
        <v>0.14519921783841147</v>
      </c>
      <c r="F12" s="99"/>
      <c r="G12" s="14"/>
    </row>
    <row r="13" spans="1:7" ht="90">
      <c r="A13" s="15">
        <v>5</v>
      </c>
      <c r="B13" s="22" t="s">
        <v>71</v>
      </c>
      <c r="C13" s="22" t="s">
        <v>17</v>
      </c>
      <c r="D13" s="17">
        <f>E13*12*$D$2</f>
        <v>1216.6698327952604</v>
      </c>
      <c r="E13" s="17">
        <v>1.2517179349745478</v>
      </c>
      <c r="F13" s="99"/>
      <c r="G13" s="14"/>
    </row>
    <row r="14" spans="1:7" ht="15">
      <c r="A14" s="123" t="s">
        <v>55</v>
      </c>
      <c r="B14" s="124"/>
      <c r="C14" s="124"/>
      <c r="D14" s="24">
        <f>SUM(D15:D16)</f>
        <v>2514.0134927733006</v>
      </c>
      <c r="E14" s="24">
        <v>2.5864336345404326</v>
      </c>
      <c r="F14" s="99"/>
      <c r="G14" s="14"/>
    </row>
    <row r="15" spans="1:7" ht="75">
      <c r="A15" s="15">
        <v>6</v>
      </c>
      <c r="B15" s="22" t="s">
        <v>62</v>
      </c>
      <c r="C15" s="22" t="s">
        <v>17</v>
      </c>
      <c r="D15" s="17">
        <f>E15*12*$D$2</f>
        <v>149.73589875711627</v>
      </c>
      <c r="E15" s="17">
        <v>0.154049278556704</v>
      </c>
      <c r="F15" s="99"/>
      <c r="G15" s="14"/>
    </row>
    <row r="16" spans="1:7" ht="105">
      <c r="A16" s="15">
        <v>7</v>
      </c>
      <c r="B16" s="22" t="s">
        <v>21</v>
      </c>
      <c r="C16" s="22" t="s">
        <v>72</v>
      </c>
      <c r="D16" s="17">
        <f>E16*12*$D$2</f>
        <v>2364.277594016184</v>
      </c>
      <c r="E16" s="17">
        <v>2.4323843559837286</v>
      </c>
      <c r="F16" s="99"/>
      <c r="G16" s="14"/>
    </row>
    <row r="17" spans="1:7" ht="15">
      <c r="A17" s="123" t="s">
        <v>58</v>
      </c>
      <c r="B17" s="123"/>
      <c r="C17" s="123"/>
      <c r="D17" s="25">
        <f>SUM(D18)</f>
        <v>237.07783858481324</v>
      </c>
      <c r="E17" s="25">
        <v>0.24390724134240047</v>
      </c>
      <c r="F17" s="99"/>
      <c r="G17" s="14"/>
    </row>
    <row r="18" spans="1:7" ht="15">
      <c r="A18" s="15">
        <v>8</v>
      </c>
      <c r="B18" s="22" t="s">
        <v>24</v>
      </c>
      <c r="C18" s="22" t="s">
        <v>25</v>
      </c>
      <c r="D18" s="17">
        <f>E18*12*$D$2</f>
        <v>237.07783858481324</v>
      </c>
      <c r="E18" s="26">
        <v>0.24390724134240047</v>
      </c>
      <c r="F18" s="99"/>
      <c r="G18" s="14"/>
    </row>
    <row r="19" spans="1:7" ht="15">
      <c r="A19" s="9"/>
      <c r="B19" s="27" t="s">
        <v>26</v>
      </c>
      <c r="C19" s="27"/>
      <c r="D19" s="47">
        <f>D7+D10+D14+D17</f>
        <v>5463.453697274321</v>
      </c>
      <c r="E19" s="12">
        <v>5.620837137113498</v>
      </c>
      <c r="F19" s="99"/>
      <c r="G19" s="14"/>
    </row>
    <row r="20" spans="1:6" ht="15">
      <c r="A20" s="28"/>
      <c r="B20" s="29"/>
      <c r="C20" s="30"/>
      <c r="D20" s="90"/>
      <c r="E20" s="61"/>
      <c r="F20" s="2"/>
    </row>
    <row r="21" spans="1:6" ht="15">
      <c r="A21" s="28"/>
      <c r="B21" s="29"/>
      <c r="C21" s="30"/>
      <c r="D21" s="90"/>
      <c r="E21" s="61"/>
      <c r="F21" s="2"/>
    </row>
    <row r="22" spans="1:6" ht="15">
      <c r="A22" s="28"/>
      <c r="B22" s="29"/>
      <c r="C22" s="30"/>
      <c r="D22" s="90"/>
      <c r="E22" s="61"/>
      <c r="F22" s="2"/>
    </row>
    <row r="23" spans="1:6" ht="29.25">
      <c r="A23" s="28"/>
      <c r="B23" s="29" t="s">
        <v>36</v>
      </c>
      <c r="C23" s="42">
        <f>D19</f>
        <v>5463.453697274321</v>
      </c>
      <c r="D23" s="42"/>
      <c r="E23" s="42"/>
      <c r="F23" s="41"/>
    </row>
    <row r="24" spans="1:6" ht="15">
      <c r="A24" s="28"/>
      <c r="B24" s="29" t="s">
        <v>37</v>
      </c>
      <c r="C24" s="43">
        <f>E19</f>
        <v>5.620837137113498</v>
      </c>
      <c r="D24" s="41"/>
      <c r="E24" s="41"/>
      <c r="F24" s="41"/>
    </row>
    <row r="25" spans="1:6" ht="15">
      <c r="A25" s="28"/>
      <c r="B25" s="29"/>
      <c r="C25" s="43"/>
      <c r="D25" s="41"/>
      <c r="E25" s="41"/>
      <c r="F25" s="41"/>
    </row>
    <row r="26" spans="1:6" ht="15">
      <c r="A26" s="28"/>
      <c r="B26" s="29"/>
      <c r="C26" s="43"/>
      <c r="D26" s="41"/>
      <c r="E26" s="41"/>
      <c r="F26" s="41"/>
    </row>
    <row r="27" spans="1:6" ht="15">
      <c r="A27" s="28"/>
      <c r="B27" s="29"/>
      <c r="C27" s="43"/>
      <c r="D27" s="41"/>
      <c r="E27" s="41"/>
      <c r="F27" s="41"/>
    </row>
    <row r="28" spans="1:6" ht="15">
      <c r="A28" s="28"/>
      <c r="B28" s="29"/>
      <c r="C28" s="43"/>
      <c r="D28" s="41"/>
      <c r="E28" s="41"/>
      <c r="F28" s="41"/>
    </row>
    <row r="29" spans="1:6" ht="13.5" customHeight="1">
      <c r="A29" s="2"/>
      <c r="B29" s="2"/>
      <c r="C29" s="2"/>
      <c r="D29" s="2"/>
      <c r="E29" s="2"/>
      <c r="F29" s="2"/>
    </row>
    <row r="30" spans="1:6" ht="33" customHeight="1">
      <c r="A30" s="116" t="s">
        <v>38</v>
      </c>
      <c r="B30" s="116"/>
      <c r="C30" s="116"/>
      <c r="D30" s="116"/>
      <c r="E30" s="116"/>
      <c r="F30" s="116"/>
    </row>
    <row r="31" spans="1:6" ht="15">
      <c r="A31" s="1"/>
      <c r="B31" s="1"/>
      <c r="C31" s="1"/>
      <c r="D31" s="2"/>
      <c r="E31" s="2"/>
      <c r="F31" s="2"/>
    </row>
    <row r="32" spans="1:6" ht="71.25">
      <c r="A32" s="8"/>
      <c r="B32" s="9" t="s">
        <v>3</v>
      </c>
      <c r="C32" s="9" t="s">
        <v>4</v>
      </c>
      <c r="D32" s="9" t="s">
        <v>5</v>
      </c>
      <c r="E32" s="9" t="s">
        <v>6</v>
      </c>
      <c r="F32" s="2"/>
    </row>
    <row r="33" spans="1:5" ht="30.75" customHeight="1">
      <c r="A33" s="117" t="s">
        <v>39</v>
      </c>
      <c r="B33" s="117"/>
      <c r="C33" s="117"/>
      <c r="D33" s="12">
        <f>D34</f>
        <v>11.664000000000001</v>
      </c>
      <c r="E33" s="12">
        <f>E34</f>
        <v>0.012</v>
      </c>
    </row>
    <row r="34" spans="1:5" ht="30">
      <c r="A34" s="15">
        <v>1</v>
      </c>
      <c r="B34" s="44" t="s">
        <v>40</v>
      </c>
      <c r="C34" s="44" t="s">
        <v>112</v>
      </c>
      <c r="D34" s="17">
        <f>E34*12*$D$2</f>
        <v>11.664000000000001</v>
      </c>
      <c r="E34" s="45">
        <v>0.012</v>
      </c>
    </row>
    <row r="35" spans="1:5" ht="30" customHeight="1">
      <c r="A35" s="117" t="s">
        <v>42</v>
      </c>
      <c r="B35" s="117"/>
      <c r="C35" s="117"/>
      <c r="D35" s="12">
        <f>D36+D37</f>
        <v>93.312</v>
      </c>
      <c r="E35" s="12">
        <f>E36+E37</f>
        <v>0.096</v>
      </c>
    </row>
    <row r="36" spans="1:5" ht="30" customHeight="1">
      <c r="A36" s="15">
        <v>2</v>
      </c>
      <c r="B36" s="44" t="s">
        <v>43</v>
      </c>
      <c r="C36" s="44" t="s">
        <v>44</v>
      </c>
      <c r="D36" s="17">
        <f>E36*$D$2*12</f>
        <v>23.328</v>
      </c>
      <c r="E36" s="45">
        <v>0.024</v>
      </c>
    </row>
    <row r="37" spans="1:5" ht="15">
      <c r="A37" s="15">
        <v>3</v>
      </c>
      <c r="B37" s="46" t="s">
        <v>45</v>
      </c>
      <c r="C37" s="8" t="s">
        <v>112</v>
      </c>
      <c r="D37" s="17">
        <f>E37*$D$2*12</f>
        <v>69.984</v>
      </c>
      <c r="E37" s="18">
        <v>0.072</v>
      </c>
    </row>
    <row r="38" spans="1:6" ht="15">
      <c r="A38" s="9"/>
      <c r="B38" s="27" t="s">
        <v>26</v>
      </c>
      <c r="C38" s="27"/>
      <c r="D38" s="47">
        <f>D33+D35</f>
        <v>104.976</v>
      </c>
      <c r="E38" s="12">
        <f>E33+E35</f>
        <v>0.108</v>
      </c>
      <c r="F38" s="6"/>
    </row>
    <row r="39" spans="1:6" ht="15">
      <c r="A39" s="2"/>
      <c r="B39" s="2"/>
      <c r="C39" s="2"/>
      <c r="D39" s="2"/>
      <c r="E39" s="2"/>
      <c r="F39" s="2"/>
    </row>
    <row r="41" spans="2:3" ht="29.25">
      <c r="B41" s="29" t="s">
        <v>259</v>
      </c>
      <c r="C41" s="93">
        <f>C23</f>
        <v>5463.453697274321</v>
      </c>
    </row>
  </sheetData>
  <sheetProtection/>
  <mergeCells count="8">
    <mergeCell ref="A30:F30"/>
    <mergeCell ref="A33:C33"/>
    <mergeCell ref="A35:C35"/>
    <mergeCell ref="A4:E4"/>
    <mergeCell ref="A7:C7"/>
    <mergeCell ref="A10:C10"/>
    <mergeCell ref="A14:C14"/>
    <mergeCell ref="A17:C17"/>
  </mergeCells>
  <printOptions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34">
      <selection activeCell="B37" sqref="B37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110" t="s">
        <v>260</v>
      </c>
    </row>
    <row r="2" spans="1:6" ht="15">
      <c r="A2" s="29"/>
      <c r="B2" s="29"/>
      <c r="C2" s="29"/>
      <c r="D2" s="29"/>
      <c r="E2" s="29"/>
      <c r="F2" s="28"/>
    </row>
    <row r="3" spans="1:6" ht="15">
      <c r="A3" s="55"/>
      <c r="B3" s="1" t="s">
        <v>261</v>
      </c>
      <c r="C3" s="55"/>
      <c r="D3" s="94">
        <v>78.9</v>
      </c>
      <c r="E3" s="94" t="s">
        <v>1</v>
      </c>
      <c r="F3" s="55"/>
    </row>
    <row r="4" spans="1:6" ht="43.5" customHeight="1">
      <c r="A4" s="116" t="s">
        <v>2</v>
      </c>
      <c r="B4" s="116"/>
      <c r="C4" s="116"/>
      <c r="D4" s="116"/>
      <c r="E4" s="116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3</v>
      </c>
      <c r="C6" s="9" t="s">
        <v>4</v>
      </c>
      <c r="D6" s="9" t="s">
        <v>5</v>
      </c>
      <c r="E6" s="9" t="s">
        <v>6</v>
      </c>
      <c r="F6" s="2"/>
    </row>
    <row r="7" spans="1:7" ht="15">
      <c r="A7" s="118" t="s">
        <v>49</v>
      </c>
      <c r="B7" s="119"/>
      <c r="C7" s="120"/>
      <c r="D7" s="12">
        <f>SUM(D8:D9)</f>
        <v>325.6624101089092</v>
      </c>
      <c r="E7" s="12">
        <v>0.343961142911818</v>
      </c>
      <c r="F7" s="99"/>
      <c r="G7" s="14"/>
    </row>
    <row r="8" spans="1:7" ht="15">
      <c r="A8" s="15" t="s">
        <v>50</v>
      </c>
      <c r="B8" s="8" t="s">
        <v>11</v>
      </c>
      <c r="C8" s="16" t="s">
        <v>12</v>
      </c>
      <c r="D8" s="17">
        <f>E8*$D$3*12</f>
        <v>297.95279973367724</v>
      </c>
      <c r="E8" s="20">
        <v>0.3146945497820841</v>
      </c>
      <c r="F8" s="99"/>
      <c r="G8" s="14"/>
    </row>
    <row r="9" spans="1:7" ht="30">
      <c r="A9" s="15" t="s">
        <v>51</v>
      </c>
      <c r="B9" s="22" t="s">
        <v>13</v>
      </c>
      <c r="C9" s="22" t="s">
        <v>14</v>
      </c>
      <c r="D9" s="17">
        <f>E9*$D$3*12</f>
        <v>27.709610375231993</v>
      </c>
      <c r="E9" s="17">
        <v>0.029266593129733832</v>
      </c>
      <c r="F9" s="99"/>
      <c r="G9" s="14"/>
    </row>
    <row r="10" spans="1:7" ht="15">
      <c r="A10" s="118" t="s">
        <v>52</v>
      </c>
      <c r="B10" s="121"/>
      <c r="C10" s="122"/>
      <c r="D10" s="23">
        <f>SUM(D11:D12)</f>
        <v>94.24319869606634</v>
      </c>
      <c r="E10" s="23">
        <v>0.09953865515004895</v>
      </c>
      <c r="F10" s="99"/>
      <c r="G10" s="14"/>
    </row>
    <row r="11" spans="1:7" ht="15" customHeight="1">
      <c r="A11" s="15" t="s">
        <v>53</v>
      </c>
      <c r="B11" s="22" t="s">
        <v>16</v>
      </c>
      <c r="C11" s="22" t="s">
        <v>17</v>
      </c>
      <c r="D11" s="17">
        <f>E11*$D$3*12</f>
        <v>51.90925294637413</v>
      </c>
      <c r="E11" s="17">
        <v>0.054825995929841706</v>
      </c>
      <c r="F11" s="99"/>
      <c r="G11" s="14"/>
    </row>
    <row r="12" spans="1:7" ht="60">
      <c r="A12" s="15" t="s">
        <v>54</v>
      </c>
      <c r="B12" s="22" t="s">
        <v>18</v>
      </c>
      <c r="C12" s="22" t="s">
        <v>17</v>
      </c>
      <c r="D12" s="17">
        <f>E12*$D$3*12</f>
        <v>42.33394574969222</v>
      </c>
      <c r="E12" s="17">
        <v>0.04471265922020724</v>
      </c>
      <c r="F12" s="99"/>
      <c r="G12" s="14"/>
    </row>
    <row r="13" spans="1:7" ht="15">
      <c r="A13" s="123" t="s">
        <v>55</v>
      </c>
      <c r="B13" s="124"/>
      <c r="C13" s="124"/>
      <c r="D13" s="24">
        <f>SUM(D14:D15)</f>
        <v>313.0239393637774</v>
      </c>
      <c r="E13" s="24">
        <v>0.33061252573276023</v>
      </c>
      <c r="F13" s="99"/>
      <c r="G13" s="14"/>
    </row>
    <row r="14" spans="1:7" ht="60">
      <c r="A14" s="15" t="s">
        <v>56</v>
      </c>
      <c r="B14" s="22" t="s">
        <v>67</v>
      </c>
      <c r="C14" s="22" t="s">
        <v>17</v>
      </c>
      <c r="D14" s="17">
        <f>E14*$D$3*12</f>
        <v>14.49465947005732</v>
      </c>
      <c r="E14" s="17">
        <v>0.015309103791780016</v>
      </c>
      <c r="F14" s="99"/>
      <c r="G14" s="14"/>
    </row>
    <row r="15" spans="1:7" ht="60">
      <c r="A15" s="15" t="s">
        <v>57</v>
      </c>
      <c r="B15" s="22" t="s">
        <v>21</v>
      </c>
      <c r="C15" s="22" t="s">
        <v>68</v>
      </c>
      <c r="D15" s="17">
        <f>E15*$D$3*12</f>
        <v>298.52927989372006</v>
      </c>
      <c r="E15" s="20">
        <v>0.3153034219409802</v>
      </c>
      <c r="F15" s="99"/>
      <c r="G15" s="14"/>
    </row>
    <row r="16" spans="1:7" ht="15">
      <c r="A16" s="123" t="s">
        <v>58</v>
      </c>
      <c r="B16" s="123"/>
      <c r="C16" s="123"/>
      <c r="D16" s="25">
        <f>SUM(D17)</f>
        <v>187.74607306614038</v>
      </c>
      <c r="E16" s="25">
        <v>0.19829538769131852</v>
      </c>
      <c r="F16" s="99"/>
      <c r="G16" s="14"/>
    </row>
    <row r="17" spans="1:7" ht="15">
      <c r="A17" s="15" t="s">
        <v>59</v>
      </c>
      <c r="B17" s="22" t="s">
        <v>24</v>
      </c>
      <c r="C17" s="22" t="s">
        <v>25</v>
      </c>
      <c r="D17" s="17">
        <f>E17*$D$3*12</f>
        <v>187.74607306614038</v>
      </c>
      <c r="E17" s="26">
        <v>0.19829538769131852</v>
      </c>
      <c r="F17" s="99"/>
      <c r="G17" s="14"/>
    </row>
    <row r="18" spans="1:7" ht="15">
      <c r="A18" s="9"/>
      <c r="B18" s="27" t="s">
        <v>26</v>
      </c>
      <c r="C18" s="27"/>
      <c r="D18" s="47">
        <f>D7+D10+D13+D16</f>
        <v>920.6756212348934</v>
      </c>
      <c r="E18" s="12">
        <v>0.9724077114859457</v>
      </c>
      <c r="F18" s="99"/>
      <c r="G18" s="14"/>
    </row>
    <row r="19" spans="1:6" ht="15">
      <c r="A19" s="28"/>
      <c r="B19" s="29"/>
      <c r="C19" s="30"/>
      <c r="D19" s="31"/>
      <c r="E19" s="32"/>
      <c r="F19" s="2"/>
    </row>
    <row r="20" spans="1:6" ht="15">
      <c r="A20" s="29"/>
      <c r="B20" s="29"/>
      <c r="C20" s="29"/>
      <c r="D20" s="29"/>
      <c r="E20" s="29"/>
      <c r="F20" s="28"/>
    </row>
    <row r="21" spans="1:6" ht="15">
      <c r="A21" s="28"/>
      <c r="B21" s="29"/>
      <c r="C21" s="41"/>
      <c r="D21" s="41"/>
      <c r="E21" s="41"/>
      <c r="F21" s="41"/>
    </row>
    <row r="22" spans="1:6" ht="29.25">
      <c r="A22" s="28"/>
      <c r="B22" s="29" t="s">
        <v>36</v>
      </c>
      <c r="C22" s="42">
        <f>D18</f>
        <v>920.6756212348934</v>
      </c>
      <c r="D22" s="42"/>
      <c r="E22" s="42"/>
      <c r="F22" s="41"/>
    </row>
    <row r="23" spans="1:6" ht="15">
      <c r="A23" s="28"/>
      <c r="B23" s="29" t="s">
        <v>37</v>
      </c>
      <c r="C23" s="43">
        <f>E18</f>
        <v>0.9724077114859457</v>
      </c>
      <c r="D23" s="41"/>
      <c r="E23" s="41"/>
      <c r="F23" s="41"/>
    </row>
    <row r="24" spans="1:6" ht="15">
      <c r="A24" s="28"/>
      <c r="B24" s="29"/>
      <c r="C24" s="43"/>
      <c r="D24" s="41"/>
      <c r="E24" s="41"/>
      <c r="F24" s="41"/>
    </row>
    <row r="25" spans="1:6" ht="13.5" customHeight="1">
      <c r="A25" s="2"/>
      <c r="B25" s="2"/>
      <c r="C25" s="2"/>
      <c r="D25" s="2"/>
      <c r="E25" s="2"/>
      <c r="F25" s="2"/>
    </row>
    <row r="26" spans="1:6" ht="36.75" customHeight="1">
      <c r="A26" s="116" t="s">
        <v>38</v>
      </c>
      <c r="B26" s="116"/>
      <c r="C26" s="116"/>
      <c r="D26" s="116"/>
      <c r="E26" s="116"/>
      <c r="F26" s="116"/>
    </row>
    <row r="27" spans="1:6" ht="15">
      <c r="A27" s="1"/>
      <c r="B27" s="1"/>
      <c r="C27" s="1"/>
      <c r="D27" s="2"/>
      <c r="E27" s="2"/>
      <c r="F27" s="2"/>
    </row>
    <row r="28" spans="1:6" ht="71.25">
      <c r="A28" s="8"/>
      <c r="B28" s="9" t="s">
        <v>3</v>
      </c>
      <c r="C28" s="9" t="s">
        <v>4</v>
      </c>
      <c r="D28" s="9" t="s">
        <v>5</v>
      </c>
      <c r="E28" s="9" t="s">
        <v>6</v>
      </c>
      <c r="F28" s="2"/>
    </row>
    <row r="29" spans="1:5" ht="32.25" customHeight="1">
      <c r="A29" s="117" t="s">
        <v>39</v>
      </c>
      <c r="B29" s="117"/>
      <c r="C29" s="117"/>
      <c r="D29" s="12">
        <f>+D30</f>
        <v>11.361600000000003</v>
      </c>
      <c r="E29" s="12">
        <f>+E30</f>
        <v>0.012</v>
      </c>
    </row>
    <row r="30" spans="1:5" ht="30">
      <c r="A30" s="15" t="s">
        <v>50</v>
      </c>
      <c r="B30" s="44" t="s">
        <v>40</v>
      </c>
      <c r="C30" s="44" t="s">
        <v>41</v>
      </c>
      <c r="D30" s="17">
        <f>E30*12*$D$3</f>
        <v>11.361600000000003</v>
      </c>
      <c r="E30" s="45">
        <v>0.012</v>
      </c>
    </row>
    <row r="31" spans="1:5" ht="31.5" customHeight="1">
      <c r="A31" s="117" t="s">
        <v>42</v>
      </c>
      <c r="B31" s="117"/>
      <c r="C31" s="117"/>
      <c r="D31" s="12">
        <f>D32+D33</f>
        <v>90.8928</v>
      </c>
      <c r="E31" s="12">
        <f>E32+E33</f>
        <v>0.096</v>
      </c>
    </row>
    <row r="32" spans="1:5" ht="30" customHeight="1">
      <c r="A32" s="15" t="s">
        <v>51</v>
      </c>
      <c r="B32" s="44" t="s">
        <v>43</v>
      </c>
      <c r="C32" s="44" t="s">
        <v>44</v>
      </c>
      <c r="D32" s="17">
        <f>E32*12*$D$3</f>
        <v>22.723200000000006</v>
      </c>
      <c r="E32" s="45">
        <v>0.024</v>
      </c>
    </row>
    <row r="33" spans="1:5" ht="15">
      <c r="A33" s="15" t="s">
        <v>53</v>
      </c>
      <c r="B33" s="46" t="s">
        <v>45</v>
      </c>
      <c r="C33" s="8" t="s">
        <v>41</v>
      </c>
      <c r="D33" s="17">
        <f>E33*12*$D$3</f>
        <v>68.16959999999999</v>
      </c>
      <c r="E33" s="18">
        <v>0.072</v>
      </c>
    </row>
    <row r="34" spans="1:6" ht="15">
      <c r="A34" s="9"/>
      <c r="B34" s="27" t="s">
        <v>26</v>
      </c>
      <c r="C34" s="27"/>
      <c r="D34" s="47">
        <f>D29+D31</f>
        <v>102.2544</v>
      </c>
      <c r="E34" s="12">
        <f>E29+E31</f>
        <v>0.108</v>
      </c>
      <c r="F34" s="6"/>
    </row>
    <row r="35" spans="1:6" ht="15">
      <c r="A35" s="2"/>
      <c r="B35" s="2"/>
      <c r="C35" s="2"/>
      <c r="D35" s="2"/>
      <c r="E35" s="2"/>
      <c r="F35" s="2"/>
    </row>
    <row r="37" spans="2:3" ht="29.25">
      <c r="B37" s="29" t="s">
        <v>262</v>
      </c>
      <c r="C37" s="54">
        <f>C22</f>
        <v>920.6756212348934</v>
      </c>
    </row>
  </sheetData>
  <sheetProtection/>
  <mergeCells count="8">
    <mergeCell ref="A16:C16"/>
    <mergeCell ref="A26:F26"/>
    <mergeCell ref="A29:C29"/>
    <mergeCell ref="A31:C31"/>
    <mergeCell ref="A4:E4"/>
    <mergeCell ref="A7:C7"/>
    <mergeCell ref="A10:C10"/>
    <mergeCell ref="A13:C13"/>
  </mergeCells>
  <printOptions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="97" zoomScaleNormal="97" workbookViewId="0" topLeftCell="A19">
      <selection activeCell="C51" sqref="C51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spans="1:6" ht="15" customHeight="1">
      <c r="A1" s="116" t="s">
        <v>171</v>
      </c>
      <c r="B1" s="116"/>
      <c r="C1" s="116"/>
      <c r="D1" s="116"/>
      <c r="E1" s="116"/>
      <c r="F1" s="2"/>
    </row>
    <row r="2" spans="1:6" ht="24" customHeight="1">
      <c r="A2" s="2"/>
      <c r="B2" s="7"/>
      <c r="C2" s="2"/>
      <c r="D2" s="2"/>
      <c r="E2" s="2"/>
      <c r="F2" s="2"/>
    </row>
    <row r="3" spans="1:6" ht="15">
      <c r="A3" s="2"/>
      <c r="B3" s="1" t="s">
        <v>189</v>
      </c>
      <c r="C3" s="4"/>
      <c r="D3" s="5">
        <v>93.5</v>
      </c>
      <c r="E3" s="6" t="s">
        <v>1</v>
      </c>
      <c r="F3" s="2"/>
    </row>
    <row r="4" spans="1:6" ht="15">
      <c r="A4" s="2"/>
      <c r="B4" s="7"/>
      <c r="C4" s="2"/>
      <c r="D4" s="2"/>
      <c r="E4" s="2"/>
      <c r="F4" s="2"/>
    </row>
    <row r="5" spans="1:6" ht="37.5" customHeight="1">
      <c r="A5" s="116" t="s">
        <v>2</v>
      </c>
      <c r="B5" s="116"/>
      <c r="C5" s="116"/>
      <c r="D5" s="116"/>
      <c r="E5" s="116"/>
      <c r="F5" s="2"/>
    </row>
    <row r="6" spans="1:6" ht="15">
      <c r="A6" s="1"/>
      <c r="B6" s="1"/>
      <c r="C6" s="1"/>
      <c r="D6" s="1"/>
      <c r="E6" s="1"/>
      <c r="F6" s="2"/>
    </row>
    <row r="7" spans="1:6" ht="71.25">
      <c r="A7" s="8"/>
      <c r="B7" s="9" t="s">
        <v>3</v>
      </c>
      <c r="C7" s="9" t="s">
        <v>4</v>
      </c>
      <c r="D7" s="9" t="s">
        <v>5</v>
      </c>
      <c r="E7" s="9" t="s">
        <v>6</v>
      </c>
      <c r="F7" s="2"/>
    </row>
    <row r="8" spans="1:7" ht="15">
      <c r="A8" s="118" t="s">
        <v>49</v>
      </c>
      <c r="B8" s="119"/>
      <c r="C8" s="120"/>
      <c r="D8" s="12">
        <f>SUM(D9:D10)</f>
        <v>814.1560252722735</v>
      </c>
      <c r="E8" s="12">
        <v>0.7256292560358945</v>
      </c>
      <c r="F8" s="99"/>
      <c r="G8" s="14"/>
    </row>
    <row r="9" spans="1:7" ht="15">
      <c r="A9" s="15">
        <v>1</v>
      </c>
      <c r="B9" s="8" t="s">
        <v>11</v>
      </c>
      <c r="C9" s="16" t="s">
        <v>12</v>
      </c>
      <c r="D9" s="17">
        <f>E9*$D$3*12</f>
        <v>744.8819993341936</v>
      </c>
      <c r="E9" s="20">
        <v>0.663887699941349</v>
      </c>
      <c r="F9" s="99"/>
      <c r="G9" s="14"/>
    </row>
    <row r="10" spans="1:7" ht="30">
      <c r="A10" s="15">
        <v>2</v>
      </c>
      <c r="B10" s="22" t="s">
        <v>13</v>
      </c>
      <c r="C10" s="22" t="s">
        <v>14</v>
      </c>
      <c r="D10" s="17">
        <f>E10*$D$3*12</f>
        <v>69.27402593807999</v>
      </c>
      <c r="E10" s="17">
        <v>0.061741556094545444</v>
      </c>
      <c r="F10" s="99"/>
      <c r="G10" s="14"/>
    </row>
    <row r="11" spans="1:7" ht="15">
      <c r="A11" s="118" t="s">
        <v>52</v>
      </c>
      <c r="B11" s="121"/>
      <c r="C11" s="122"/>
      <c r="D11" s="23">
        <f>SUM(D12:D14)</f>
        <v>1417.4331899280583</v>
      </c>
      <c r="E11" s="23">
        <v>1.2633094384385546</v>
      </c>
      <c r="F11" s="99"/>
      <c r="G11" s="14"/>
    </row>
    <row r="12" spans="1:7" ht="15" customHeight="1">
      <c r="A12" s="56">
        <v>3</v>
      </c>
      <c r="B12" s="22" t="s">
        <v>16</v>
      </c>
      <c r="C12" s="22" t="s">
        <v>17</v>
      </c>
      <c r="D12" s="17">
        <f>E12*$D$3*12</f>
        <v>51.90925294637414</v>
      </c>
      <c r="E12" s="20">
        <v>0.046264931324754135</v>
      </c>
      <c r="F12" s="99"/>
      <c r="G12" s="14"/>
    </row>
    <row r="13" spans="1:7" ht="30">
      <c r="A13" s="56">
        <v>4</v>
      </c>
      <c r="B13" s="22" t="s">
        <v>70</v>
      </c>
      <c r="C13" s="22" t="s">
        <v>17</v>
      </c>
      <c r="D13" s="17">
        <f>E13*$D$3*12</f>
        <v>141.13363973893658</v>
      </c>
      <c r="E13" s="20">
        <v>0.12578755769958697</v>
      </c>
      <c r="F13" s="99"/>
      <c r="G13" s="14"/>
    </row>
    <row r="14" spans="1:7" ht="90">
      <c r="A14" s="15">
        <v>5</v>
      </c>
      <c r="B14" s="22" t="s">
        <v>71</v>
      </c>
      <c r="C14" s="22" t="s">
        <v>17</v>
      </c>
      <c r="D14" s="17">
        <f>E14*$D$3*12</f>
        <v>1224.3902972427475</v>
      </c>
      <c r="E14" s="17">
        <v>1.0912569494142135</v>
      </c>
      <c r="F14" s="99"/>
      <c r="G14" s="14"/>
    </row>
    <row r="15" spans="1:7" ht="15">
      <c r="A15" s="123" t="s">
        <v>55</v>
      </c>
      <c r="B15" s="124"/>
      <c r="C15" s="124"/>
      <c r="D15" s="24">
        <f>SUM(D16:D17)</f>
        <v>2066.004342690787</v>
      </c>
      <c r="E15" s="24">
        <v>1.8413585941985624</v>
      </c>
      <c r="F15" s="99"/>
      <c r="G15" s="14"/>
    </row>
    <row r="16" spans="1:7" ht="75">
      <c r="A16" s="15">
        <v>5</v>
      </c>
      <c r="B16" s="22" t="s">
        <v>62</v>
      </c>
      <c r="C16" s="22" t="s">
        <v>17</v>
      </c>
      <c r="D16" s="17">
        <f>E16*$D$3*12</f>
        <v>154.17294729015703</v>
      </c>
      <c r="E16" s="17">
        <v>0.13740904393062123</v>
      </c>
      <c r="F16" s="99"/>
      <c r="G16" s="14"/>
    </row>
    <row r="17" spans="1:7" ht="105">
      <c r="A17" s="15">
        <v>6</v>
      </c>
      <c r="B17" s="22" t="s">
        <v>21</v>
      </c>
      <c r="C17" s="22" t="s">
        <v>72</v>
      </c>
      <c r="D17" s="17">
        <f>E17*$D$3*12</f>
        <v>1911.8313954006298</v>
      </c>
      <c r="E17" s="20">
        <v>1.7039495502679411</v>
      </c>
      <c r="F17" s="99"/>
      <c r="G17" s="14"/>
    </row>
    <row r="18" spans="1:7" ht="15">
      <c r="A18" s="123" t="s">
        <v>58</v>
      </c>
      <c r="B18" s="123"/>
      <c r="C18" s="123"/>
      <c r="D18" s="25">
        <f>SUM(D19)</f>
        <v>236.43699755980492</v>
      </c>
      <c r="E18" s="25">
        <v>0.21072816181800794</v>
      </c>
      <c r="F18" s="99"/>
      <c r="G18" s="14"/>
    </row>
    <row r="19" spans="1:7" ht="15">
      <c r="A19" s="15">
        <v>7</v>
      </c>
      <c r="B19" s="22" t="s">
        <v>24</v>
      </c>
      <c r="C19" s="22" t="s">
        <v>25</v>
      </c>
      <c r="D19" s="17">
        <f>E19*$D$3*12</f>
        <v>236.43699755980492</v>
      </c>
      <c r="E19" s="20">
        <v>0.21072816181800794</v>
      </c>
      <c r="F19" s="99"/>
      <c r="G19" s="14"/>
    </row>
    <row r="20" spans="1:7" ht="15">
      <c r="A20" s="9"/>
      <c r="B20" s="27" t="s">
        <v>26</v>
      </c>
      <c r="C20" s="27"/>
      <c r="D20" s="47">
        <f>D8+D11+D15+D18</f>
        <v>4534.030555450923</v>
      </c>
      <c r="E20" s="12">
        <v>4.041025450491019</v>
      </c>
      <c r="F20" s="99"/>
      <c r="G20" s="14"/>
    </row>
    <row r="21" spans="1:6" ht="15">
      <c r="A21" s="28"/>
      <c r="B21" s="29"/>
      <c r="C21" s="30"/>
      <c r="D21" s="31"/>
      <c r="E21" s="32"/>
      <c r="F21" s="2"/>
    </row>
    <row r="22" spans="1:6" ht="15">
      <c r="A22" s="28"/>
      <c r="B22" s="29"/>
      <c r="C22" s="41"/>
      <c r="D22" s="41"/>
      <c r="E22" s="41"/>
      <c r="F22" s="41"/>
    </row>
    <row r="23" spans="1:6" ht="15">
      <c r="A23" s="28"/>
      <c r="B23" s="29"/>
      <c r="C23" s="41"/>
      <c r="D23" s="41"/>
      <c r="E23" s="41"/>
      <c r="F23" s="41"/>
    </row>
    <row r="24" spans="1:6" ht="29.25">
      <c r="A24" s="28"/>
      <c r="B24" s="29" t="s">
        <v>36</v>
      </c>
      <c r="C24" s="42">
        <f>D20</f>
        <v>4534.030555450923</v>
      </c>
      <c r="D24" s="42"/>
      <c r="E24" s="42"/>
      <c r="F24" s="41"/>
    </row>
    <row r="25" spans="1:6" ht="15">
      <c r="A25" s="28"/>
      <c r="B25" s="29" t="s">
        <v>37</v>
      </c>
      <c r="C25" s="43">
        <f>E20</f>
        <v>4.041025450491019</v>
      </c>
      <c r="D25" s="41"/>
      <c r="E25" s="41"/>
      <c r="F25" s="41"/>
    </row>
    <row r="26" spans="1:6" ht="15">
      <c r="A26" s="28"/>
      <c r="B26" s="29"/>
      <c r="C26" s="43"/>
      <c r="D26" s="41"/>
      <c r="E26" s="41"/>
      <c r="F26" s="41"/>
    </row>
    <row r="27" spans="1:6" ht="15">
      <c r="A27" s="28"/>
      <c r="B27" s="29"/>
      <c r="C27" s="43"/>
      <c r="D27" s="41"/>
      <c r="E27" s="41"/>
      <c r="F27" s="41"/>
    </row>
    <row r="28" spans="1:6" ht="15">
      <c r="A28" s="28"/>
      <c r="B28" s="29"/>
      <c r="C28" s="43"/>
      <c r="D28" s="41"/>
      <c r="E28" s="41"/>
      <c r="F28" s="41"/>
    </row>
    <row r="29" spans="1:6" ht="15">
      <c r="A29" s="28"/>
      <c r="B29" s="29"/>
      <c r="C29" s="43"/>
      <c r="D29" s="41"/>
      <c r="E29" s="41"/>
      <c r="F29" s="41"/>
    </row>
    <row r="30" spans="1:6" ht="16.5" customHeight="1">
      <c r="A30" s="2"/>
      <c r="B30" s="2"/>
      <c r="C30" s="2"/>
      <c r="D30" s="2"/>
      <c r="E30" s="2"/>
      <c r="F30" s="2"/>
    </row>
    <row r="31" spans="1:6" ht="39.75" customHeight="1">
      <c r="A31" s="116" t="s">
        <v>38</v>
      </c>
      <c r="B31" s="116"/>
      <c r="C31" s="116"/>
      <c r="D31" s="116"/>
      <c r="E31" s="116"/>
      <c r="F31" s="116"/>
    </row>
    <row r="32" spans="1:6" ht="15">
      <c r="A32" s="1"/>
      <c r="B32" s="1"/>
      <c r="C32" s="1"/>
      <c r="D32" s="2"/>
      <c r="E32" s="2"/>
      <c r="F32" s="2"/>
    </row>
    <row r="33" spans="1:6" ht="71.25">
      <c r="A33" s="8"/>
      <c r="B33" s="9" t="s">
        <v>3</v>
      </c>
      <c r="C33" s="9" t="s">
        <v>4</v>
      </c>
      <c r="D33" s="9" t="s">
        <v>5</v>
      </c>
      <c r="E33" s="9" t="s">
        <v>6</v>
      </c>
      <c r="F33" s="2"/>
    </row>
    <row r="34" spans="1:5" ht="30.75" customHeight="1">
      <c r="A34" s="117" t="s">
        <v>39</v>
      </c>
      <c r="B34" s="117"/>
      <c r="C34" s="117"/>
      <c r="D34" s="12">
        <f>D35</f>
        <v>13.464000000000002</v>
      </c>
      <c r="E34" s="12">
        <f>E35</f>
        <v>0.012</v>
      </c>
    </row>
    <row r="35" spans="1:5" ht="30">
      <c r="A35" s="15">
        <v>1</v>
      </c>
      <c r="B35" s="44" t="s">
        <v>40</v>
      </c>
      <c r="C35" s="44" t="s">
        <v>41</v>
      </c>
      <c r="D35" s="17">
        <f>E35*12*$D$3</f>
        <v>13.464000000000002</v>
      </c>
      <c r="E35" s="45">
        <v>0.012</v>
      </c>
    </row>
    <row r="36" spans="1:5" ht="30.75" customHeight="1">
      <c r="A36" s="117" t="s">
        <v>42</v>
      </c>
      <c r="B36" s="117"/>
      <c r="C36" s="117"/>
      <c r="D36" s="12">
        <f>D37+D38</f>
        <v>107.71199999999999</v>
      </c>
      <c r="E36" s="12">
        <f>E37+E38</f>
        <v>0.096</v>
      </c>
    </row>
    <row r="37" spans="1:5" ht="30" customHeight="1">
      <c r="A37" s="15">
        <v>2</v>
      </c>
      <c r="B37" s="44" t="s">
        <v>43</v>
      </c>
      <c r="C37" s="44" t="s">
        <v>44</v>
      </c>
      <c r="D37" s="17">
        <f>E37*12*$D$3</f>
        <v>26.928000000000004</v>
      </c>
      <c r="E37" s="45">
        <v>0.024</v>
      </c>
    </row>
    <row r="38" spans="1:5" ht="15">
      <c r="A38" s="15">
        <v>3</v>
      </c>
      <c r="B38" s="46" t="s">
        <v>45</v>
      </c>
      <c r="C38" s="8" t="s">
        <v>41</v>
      </c>
      <c r="D38" s="17">
        <f>E38*12*$D$3</f>
        <v>80.78399999999999</v>
      </c>
      <c r="E38" s="18">
        <v>0.072</v>
      </c>
    </row>
    <row r="39" spans="1:6" ht="15">
      <c r="A39" s="9"/>
      <c r="B39" s="27" t="s">
        <v>26</v>
      </c>
      <c r="C39" s="27"/>
      <c r="D39" s="47">
        <f>D34+D36</f>
        <v>121.17599999999999</v>
      </c>
      <c r="E39" s="12">
        <f>E34+E36</f>
        <v>0.108</v>
      </c>
      <c r="F39" s="6"/>
    </row>
    <row r="40" spans="1:6" ht="15">
      <c r="A40" s="2"/>
      <c r="B40" s="2"/>
      <c r="C40" s="2"/>
      <c r="D40" s="2"/>
      <c r="E40" s="2"/>
      <c r="F40" s="2"/>
    </row>
    <row r="43" spans="2:3" ht="29.25">
      <c r="B43" s="29" t="s">
        <v>263</v>
      </c>
      <c r="C43" s="54">
        <f>+C24</f>
        <v>4534.030555450923</v>
      </c>
    </row>
  </sheetData>
  <mergeCells count="9">
    <mergeCell ref="A1:E1"/>
    <mergeCell ref="A5:E5"/>
    <mergeCell ref="A8:C8"/>
    <mergeCell ref="A11:C11"/>
    <mergeCell ref="A36:C36"/>
    <mergeCell ref="A15:C15"/>
    <mergeCell ref="A18:C18"/>
    <mergeCell ref="A31:F31"/>
    <mergeCell ref="A34:C3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46"/>
  <sheetViews>
    <sheetView workbookViewId="0" topLeftCell="A1">
      <selection activeCell="K25" sqref="K25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2" s="75" customFormat="1" ht="14.25">
      <c r="B2" s="110" t="s">
        <v>76</v>
      </c>
    </row>
    <row r="3" spans="1:6" ht="49.5" customHeight="1">
      <c r="A3" s="2"/>
      <c r="B3" s="1" t="s">
        <v>193</v>
      </c>
      <c r="C3" s="4"/>
      <c r="D3" s="5">
        <v>221.6</v>
      </c>
      <c r="E3" s="6" t="s">
        <v>1</v>
      </c>
      <c r="F3" s="2"/>
    </row>
    <row r="4" spans="1:6" ht="15">
      <c r="A4" s="2"/>
      <c r="B4" s="7"/>
      <c r="C4" s="2"/>
      <c r="D4" s="2"/>
      <c r="E4" s="2"/>
      <c r="F4" s="2"/>
    </row>
    <row r="5" spans="1:6" ht="30.75" customHeight="1">
      <c r="A5" s="116" t="s">
        <v>2</v>
      </c>
      <c r="B5" s="116"/>
      <c r="C5" s="116"/>
      <c r="D5" s="116"/>
      <c r="E5" s="116"/>
      <c r="F5" s="2"/>
    </row>
    <row r="6" spans="1:6" ht="15">
      <c r="A6" s="1"/>
      <c r="B6" s="1"/>
      <c r="C6" s="1"/>
      <c r="D6" s="1"/>
      <c r="E6" s="1"/>
      <c r="F6" s="2"/>
    </row>
    <row r="7" spans="1:6" ht="71.25">
      <c r="A7" s="8"/>
      <c r="B7" s="9" t="s">
        <v>3</v>
      </c>
      <c r="C7" s="9" t="s">
        <v>4</v>
      </c>
      <c r="D7" s="9" t="s">
        <v>5</v>
      </c>
      <c r="E7" s="9" t="s">
        <v>6</v>
      </c>
      <c r="F7" s="2"/>
    </row>
    <row r="8" spans="1:6" ht="15">
      <c r="A8" s="118" t="s">
        <v>60</v>
      </c>
      <c r="B8" s="121"/>
      <c r="C8" s="122"/>
      <c r="D8" s="76">
        <f>SUM(D9:D10)</f>
        <v>180.82347665111755</v>
      </c>
      <c r="E8" s="23">
        <v>0.06799920150839257</v>
      </c>
      <c r="F8" s="99"/>
    </row>
    <row r="9" spans="1:6" ht="15.75" customHeight="1">
      <c r="A9" s="15">
        <v>1</v>
      </c>
      <c r="B9" s="22" t="s">
        <v>16</v>
      </c>
      <c r="C9" s="22" t="s">
        <v>17</v>
      </c>
      <c r="D9" s="77">
        <f>E9*12*$D$3</f>
        <v>103.81850589274833</v>
      </c>
      <c r="E9" s="57">
        <v>0.03904125522440897</v>
      </c>
      <c r="F9" s="99"/>
    </row>
    <row r="10" spans="1:6" ht="60">
      <c r="A10" s="15">
        <v>2</v>
      </c>
      <c r="B10" s="22" t="s">
        <v>18</v>
      </c>
      <c r="C10" s="22" t="s">
        <v>17</v>
      </c>
      <c r="D10" s="77">
        <f>E10*12*$D$3</f>
        <v>77.00497075836921</v>
      </c>
      <c r="E10" s="17">
        <v>0.02895794628398361</v>
      </c>
      <c r="F10" s="99"/>
    </row>
    <row r="11" spans="1:9" ht="15">
      <c r="A11" s="123" t="s">
        <v>61</v>
      </c>
      <c r="B11" s="124"/>
      <c r="C11" s="124"/>
      <c r="D11" s="78">
        <f>SUM(D12:D13)</f>
        <v>2335.9731880960953</v>
      </c>
      <c r="E11" s="24">
        <v>0.8784496044284354</v>
      </c>
      <c r="F11" s="99"/>
      <c r="H11" s="61"/>
      <c r="I11" s="62"/>
    </row>
    <row r="12" spans="1:10" ht="60">
      <c r="A12" s="15">
        <v>3</v>
      </c>
      <c r="B12" s="22" t="s">
        <v>67</v>
      </c>
      <c r="C12" s="22" t="s">
        <v>17</v>
      </c>
      <c r="D12" s="77">
        <f>E12*12*$D$3</f>
        <v>142.81386169022045</v>
      </c>
      <c r="E12" s="20">
        <v>0.053705573740305525</v>
      </c>
      <c r="F12" s="99"/>
      <c r="H12" s="61"/>
      <c r="I12" s="61"/>
      <c r="J12" s="62"/>
    </row>
    <row r="13" spans="1:10" ht="60">
      <c r="A13" s="15">
        <v>4</v>
      </c>
      <c r="B13" s="22" t="s">
        <v>21</v>
      </c>
      <c r="C13" s="22" t="s">
        <v>68</v>
      </c>
      <c r="D13" s="77">
        <f>E13*12*$D$3</f>
        <v>2193.1593264058747</v>
      </c>
      <c r="E13" s="20">
        <v>0.8247440306881298</v>
      </c>
      <c r="F13" s="99"/>
      <c r="H13" s="61"/>
      <c r="I13" s="61"/>
      <c r="J13" s="62"/>
    </row>
    <row r="14" spans="1:6" ht="15">
      <c r="A14" s="123" t="s">
        <v>64</v>
      </c>
      <c r="B14" s="123"/>
      <c r="C14" s="123"/>
      <c r="D14" s="79">
        <f>SUM(D15)</f>
        <v>204.03005075369745</v>
      </c>
      <c r="E14" s="23">
        <v>0.07672610211856855</v>
      </c>
      <c r="F14" s="99"/>
    </row>
    <row r="15" spans="1:9" ht="15">
      <c r="A15" s="15">
        <v>5</v>
      </c>
      <c r="B15" s="22" t="s">
        <v>24</v>
      </c>
      <c r="C15" s="22" t="s">
        <v>25</v>
      </c>
      <c r="D15" s="77">
        <f>E15*12*$D$3</f>
        <v>204.03005075369745</v>
      </c>
      <c r="E15" s="60">
        <v>0.07672610211856855</v>
      </c>
      <c r="F15" s="99"/>
      <c r="H15" s="61"/>
      <c r="I15" s="72"/>
    </row>
    <row r="16" spans="1:6" ht="15">
      <c r="A16" s="9"/>
      <c r="B16" s="27" t="s">
        <v>26</v>
      </c>
      <c r="C16" s="27"/>
      <c r="D16" s="106">
        <f>D8+D11+D14</f>
        <v>2720.8267155009107</v>
      </c>
      <c r="E16" s="111">
        <v>1.0231749080553965</v>
      </c>
      <c r="F16" s="99"/>
    </row>
    <row r="17" spans="1:6" ht="15">
      <c r="A17" s="28"/>
      <c r="B17" s="29"/>
      <c r="C17" s="30"/>
      <c r="D17" s="31"/>
      <c r="E17" s="113"/>
      <c r="F17" s="2"/>
    </row>
    <row r="18" spans="1:6" ht="15">
      <c r="A18" s="28"/>
      <c r="B18" s="29"/>
      <c r="C18" s="30"/>
      <c r="D18" s="31"/>
      <c r="E18" s="114"/>
      <c r="F18" s="2"/>
    </row>
    <row r="19" spans="1:6" ht="105">
      <c r="A19" s="11" t="s">
        <v>27</v>
      </c>
      <c r="B19" s="11" t="s">
        <v>28</v>
      </c>
      <c r="C19" s="11" t="s">
        <v>29</v>
      </c>
      <c r="D19" s="11" t="s">
        <v>30</v>
      </c>
      <c r="E19" s="112" t="s">
        <v>31</v>
      </c>
      <c r="F19" s="11" t="s">
        <v>32</v>
      </c>
    </row>
    <row r="20" spans="1:6" ht="15">
      <c r="A20" s="11">
        <v>1</v>
      </c>
      <c r="B20" s="8" t="s">
        <v>74</v>
      </c>
      <c r="C20" s="11" t="s">
        <v>101</v>
      </c>
      <c r="D20" s="81">
        <v>6370.65</v>
      </c>
      <c r="E20" s="36">
        <f>D20/12/$D$3</f>
        <v>2.3957017148014437</v>
      </c>
      <c r="F20" s="37">
        <v>2</v>
      </c>
    </row>
    <row r="21" spans="1:6" ht="15">
      <c r="A21" s="11"/>
      <c r="B21" s="38" t="s">
        <v>35</v>
      </c>
      <c r="C21" s="10"/>
      <c r="D21" s="53">
        <f>SUM(D20:D20)</f>
        <v>6370.65</v>
      </c>
      <c r="E21" s="39">
        <f>SUM(E20:E20)</f>
        <v>2.3957017148014437</v>
      </c>
      <c r="F21" s="40"/>
    </row>
    <row r="22" spans="1:6" ht="15">
      <c r="A22" s="28"/>
      <c r="B22" s="29"/>
      <c r="C22" s="30"/>
      <c r="D22" s="31"/>
      <c r="E22" s="32"/>
      <c r="F22" s="2"/>
    </row>
    <row r="23" spans="1:6" ht="15">
      <c r="A23" s="28"/>
      <c r="B23" s="29"/>
      <c r="C23" s="30"/>
      <c r="D23" s="31"/>
      <c r="E23" s="32"/>
      <c r="F23" s="2"/>
    </row>
    <row r="24" spans="1:6" ht="15">
      <c r="A24" s="28"/>
      <c r="B24" s="29"/>
      <c r="C24" s="30"/>
      <c r="D24" s="31"/>
      <c r="E24" s="32"/>
      <c r="F24" s="2"/>
    </row>
    <row r="25" spans="1:6" ht="29.25">
      <c r="A25" s="28"/>
      <c r="B25" s="29" t="s">
        <v>36</v>
      </c>
      <c r="C25" s="42">
        <f>D16+D21</f>
        <v>9091.47671550091</v>
      </c>
      <c r="D25" s="42"/>
      <c r="E25" s="42"/>
      <c r="F25" s="41"/>
    </row>
    <row r="26" spans="1:6" ht="15">
      <c r="A26" s="28"/>
      <c r="B26" s="29" t="s">
        <v>37</v>
      </c>
      <c r="C26" s="43">
        <f>E16+E21</f>
        <v>3.41887662285684</v>
      </c>
      <c r="D26" s="41"/>
      <c r="E26" s="41"/>
      <c r="F26" s="41"/>
    </row>
    <row r="27" spans="1:6" ht="80.25" customHeight="1">
      <c r="A27" s="28"/>
      <c r="B27" s="29"/>
      <c r="C27" s="43"/>
      <c r="D27" s="41"/>
      <c r="E27" s="41"/>
      <c r="F27" s="41"/>
    </row>
    <row r="28" spans="1:6" ht="13.5" customHeight="1">
      <c r="A28" s="28"/>
      <c r="B28" s="29"/>
      <c r="C28" s="43"/>
      <c r="D28" s="41"/>
      <c r="E28" s="41"/>
      <c r="F28" s="41"/>
    </row>
    <row r="29" spans="1:6" ht="33" customHeight="1">
      <c r="A29" s="116" t="s">
        <v>38</v>
      </c>
      <c r="B29" s="116"/>
      <c r="C29" s="116"/>
      <c r="D29" s="116"/>
      <c r="E29" s="116"/>
      <c r="F29" s="116"/>
    </row>
    <row r="30" spans="1:6" ht="15">
      <c r="A30" s="1"/>
      <c r="B30" s="1"/>
      <c r="C30" s="1"/>
      <c r="D30" s="2"/>
      <c r="E30" s="2"/>
      <c r="F30" s="2"/>
    </row>
    <row r="31" spans="1:6" ht="71.25">
      <c r="A31" s="8"/>
      <c r="B31" s="9" t="s">
        <v>3</v>
      </c>
      <c r="C31" s="9" t="s">
        <v>4</v>
      </c>
      <c r="D31" s="9" t="s">
        <v>5</v>
      </c>
      <c r="E31" s="9" t="s">
        <v>6</v>
      </c>
      <c r="F31" s="2"/>
    </row>
    <row r="32" spans="1:5" ht="30" customHeight="1">
      <c r="A32" s="117" t="s">
        <v>39</v>
      </c>
      <c r="B32" s="117"/>
      <c r="C32" s="117"/>
      <c r="D32" s="12">
        <f>D33</f>
        <v>31.910400000000003</v>
      </c>
      <c r="E32" s="12">
        <f>E33</f>
        <v>0.012</v>
      </c>
    </row>
    <row r="33" spans="1:5" ht="30">
      <c r="A33" s="15">
        <v>1</v>
      </c>
      <c r="B33" s="44" t="s">
        <v>40</v>
      </c>
      <c r="C33" s="44" t="s">
        <v>41</v>
      </c>
      <c r="D33" s="17">
        <f>E33*12*$D$3</f>
        <v>31.910400000000003</v>
      </c>
      <c r="E33" s="45">
        <v>0.012</v>
      </c>
    </row>
    <row r="34" spans="1:5" ht="30" customHeight="1">
      <c r="A34" s="117" t="s">
        <v>42</v>
      </c>
      <c r="B34" s="117"/>
      <c r="C34" s="117"/>
      <c r="D34" s="12">
        <f>D35</f>
        <v>191.46239999999997</v>
      </c>
      <c r="E34" s="12">
        <f>E35</f>
        <v>0.072</v>
      </c>
    </row>
    <row r="35" spans="1:5" ht="15">
      <c r="A35" s="15">
        <v>2</v>
      </c>
      <c r="B35" s="46" t="s">
        <v>45</v>
      </c>
      <c r="C35" s="8" t="s">
        <v>41</v>
      </c>
      <c r="D35" s="17">
        <f>E35*$D$3*12</f>
        <v>191.46239999999997</v>
      </c>
      <c r="E35" s="18">
        <v>0.072</v>
      </c>
    </row>
    <row r="36" spans="1:6" ht="15">
      <c r="A36" s="9"/>
      <c r="B36" s="27" t="s">
        <v>26</v>
      </c>
      <c r="C36" s="27"/>
      <c r="D36" s="47">
        <f>D32+D34</f>
        <v>223.37279999999998</v>
      </c>
      <c r="E36" s="12">
        <f>E32+E34</f>
        <v>0.08399999999999999</v>
      </c>
      <c r="F36" s="6"/>
    </row>
    <row r="37" spans="1:6" ht="15">
      <c r="A37" s="2"/>
      <c r="B37" s="2"/>
      <c r="C37" s="2"/>
      <c r="D37" s="2"/>
      <c r="E37" s="2"/>
      <c r="F37" s="2"/>
    </row>
    <row r="38" spans="1:6" ht="15">
      <c r="A38" s="2"/>
      <c r="B38" s="2"/>
      <c r="C38" s="2"/>
      <c r="D38" s="2"/>
      <c r="E38" s="2"/>
      <c r="F38" s="2"/>
    </row>
    <row r="39" spans="1:6" ht="105">
      <c r="A39" s="11" t="s">
        <v>27</v>
      </c>
      <c r="B39" s="11" t="s">
        <v>28</v>
      </c>
      <c r="C39" s="11" t="s">
        <v>29</v>
      </c>
      <c r="D39" s="11" t="s">
        <v>30</v>
      </c>
      <c r="E39" s="11" t="s">
        <v>31</v>
      </c>
      <c r="F39" s="11" t="s">
        <v>32</v>
      </c>
    </row>
    <row r="40" spans="1:6" ht="15">
      <c r="A40" s="11">
        <v>1</v>
      </c>
      <c r="B40" s="8" t="s">
        <v>74</v>
      </c>
      <c r="C40" s="11" t="s">
        <v>75</v>
      </c>
      <c r="D40" s="81">
        <v>1470.15</v>
      </c>
      <c r="E40" s="36">
        <f>D40/12/$D$3</f>
        <v>0.5528542418772563</v>
      </c>
      <c r="F40" s="37">
        <v>2</v>
      </c>
    </row>
    <row r="41" spans="1:6" ht="15">
      <c r="A41" s="11"/>
      <c r="B41" s="38" t="s">
        <v>35</v>
      </c>
      <c r="C41" s="10"/>
      <c r="D41" s="53">
        <f>SUM(D40:D40)</f>
        <v>1470.15</v>
      </c>
      <c r="E41" s="39">
        <f>SUM(E40:E40)</f>
        <v>0.5528542418772563</v>
      </c>
      <c r="F41" s="40"/>
    </row>
    <row r="46" spans="2:3" ht="29.25">
      <c r="B46" s="29" t="s">
        <v>194</v>
      </c>
      <c r="C46" s="115">
        <f>C25</f>
        <v>9091.47671550091</v>
      </c>
    </row>
  </sheetData>
  <mergeCells count="7">
    <mergeCell ref="A29:F29"/>
    <mergeCell ref="A32:C32"/>
    <mergeCell ref="A34:C34"/>
    <mergeCell ref="A5:E5"/>
    <mergeCell ref="A8:C8"/>
    <mergeCell ref="A11:C11"/>
    <mergeCell ref="A14:C14"/>
  </mergeCells>
  <printOptions horizontalCentered="1"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B2" sqref="B2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24" customHeight="1">
      <c r="B1" s="110" t="s">
        <v>199</v>
      </c>
    </row>
    <row r="2" ht="15">
      <c r="B2" s="110"/>
    </row>
    <row r="3" spans="1:6" ht="18.75" customHeight="1">
      <c r="A3" s="2"/>
      <c r="B3" s="1" t="s">
        <v>196</v>
      </c>
      <c r="C3" s="4"/>
      <c r="D3" s="5">
        <v>1055.86</v>
      </c>
      <c r="E3" s="6" t="s">
        <v>1</v>
      </c>
      <c r="F3" s="2"/>
    </row>
    <row r="4" spans="1:6" ht="15">
      <c r="A4" s="2"/>
      <c r="B4" s="7"/>
      <c r="C4" s="2"/>
      <c r="D4" s="2"/>
      <c r="E4" s="2"/>
      <c r="F4" s="2"/>
    </row>
    <row r="5" spans="1:6" ht="30.75" customHeight="1">
      <c r="A5" s="116" t="s">
        <v>2</v>
      </c>
      <c r="B5" s="116"/>
      <c r="C5" s="116"/>
      <c r="D5" s="116"/>
      <c r="E5" s="116"/>
      <c r="F5" s="2"/>
    </row>
    <row r="6" spans="1:6" ht="15">
      <c r="A6" s="1"/>
      <c r="B6" s="1"/>
      <c r="C6" s="1"/>
      <c r="D6" s="1"/>
      <c r="E6" s="1"/>
      <c r="F6" s="2"/>
    </row>
    <row r="7" spans="1:6" ht="71.25">
      <c r="A7" s="8"/>
      <c r="B7" s="9" t="s">
        <v>3</v>
      </c>
      <c r="C7" s="9" t="s">
        <v>4</v>
      </c>
      <c r="D7" s="9" t="s">
        <v>5</v>
      </c>
      <c r="E7" s="9" t="s">
        <v>6</v>
      </c>
      <c r="F7" s="2"/>
    </row>
    <row r="8" spans="1:6" ht="30.75" customHeight="1">
      <c r="A8" s="123" t="s">
        <v>7</v>
      </c>
      <c r="B8" s="124"/>
      <c r="C8" s="124"/>
      <c r="D8" s="12">
        <f>SUM(D9:D9)</f>
        <v>430.4250168514169</v>
      </c>
      <c r="E8" s="12">
        <v>0.03397112439554936</v>
      </c>
      <c r="F8" s="105"/>
    </row>
    <row r="9" spans="1:6" ht="15">
      <c r="A9" s="15">
        <v>1</v>
      </c>
      <c r="B9" s="8" t="s">
        <v>8</v>
      </c>
      <c r="C9" s="16" t="s">
        <v>9</v>
      </c>
      <c r="D9" s="17">
        <f>E9*$D$3*12</f>
        <v>430.4250168514169</v>
      </c>
      <c r="E9" s="57">
        <v>0.03397112439554936</v>
      </c>
      <c r="F9" s="105"/>
    </row>
    <row r="10" spans="1:6" ht="15">
      <c r="A10" s="118" t="s">
        <v>105</v>
      </c>
      <c r="B10" s="119"/>
      <c r="C10" s="120"/>
      <c r="D10" s="12">
        <f>SUM(D11:D12)</f>
        <v>5536.260971851455</v>
      </c>
      <c r="E10" s="12">
        <v>0.43694720984564367</v>
      </c>
      <c r="F10" s="105"/>
    </row>
    <row r="11" spans="1:6" ht="15.75" customHeight="1">
      <c r="A11" s="15">
        <v>2</v>
      </c>
      <c r="B11" s="8" t="s">
        <v>11</v>
      </c>
      <c r="C11" s="16" t="s">
        <v>12</v>
      </c>
      <c r="D11" s="17">
        <f>E11*$D$3*12</f>
        <v>5065.197595472511</v>
      </c>
      <c r="E11" s="57">
        <v>0.3997687189804608</v>
      </c>
      <c r="F11" s="105"/>
    </row>
    <row r="12" spans="1:6" ht="30">
      <c r="A12" s="15">
        <v>3</v>
      </c>
      <c r="B12" s="22" t="s">
        <v>13</v>
      </c>
      <c r="C12" s="22" t="s">
        <v>14</v>
      </c>
      <c r="D12" s="17">
        <f>E12*$D$3*12</f>
        <v>471.0633763789439</v>
      </c>
      <c r="E12" s="18">
        <v>0.03717849086518288</v>
      </c>
      <c r="F12" s="105"/>
    </row>
    <row r="13" spans="1:6" ht="15">
      <c r="A13" s="118" t="s">
        <v>15</v>
      </c>
      <c r="B13" s="121"/>
      <c r="C13" s="122"/>
      <c r="D13" s="23">
        <f>SUM(D14:D16)</f>
        <v>13848.539198989602</v>
      </c>
      <c r="E13" s="23">
        <v>1.0929904847698877</v>
      </c>
      <c r="F13" s="105"/>
    </row>
    <row r="14" spans="1:6" ht="30">
      <c r="A14" s="15">
        <v>4</v>
      </c>
      <c r="B14" s="22" t="s">
        <v>16</v>
      </c>
      <c r="C14" s="22" t="s">
        <v>17</v>
      </c>
      <c r="D14" s="17">
        <f>E14*12*$D$3</f>
        <v>183.11445739758648</v>
      </c>
      <c r="E14" s="18">
        <v>0.014452236202210087</v>
      </c>
      <c r="F14" s="105"/>
    </row>
    <row r="15" spans="1:6" ht="30">
      <c r="A15" s="15">
        <v>5</v>
      </c>
      <c r="B15" s="22" t="s">
        <v>70</v>
      </c>
      <c r="C15" s="22" t="s">
        <v>17</v>
      </c>
      <c r="D15" s="17">
        <f>E15*12*$D$3</f>
        <v>1271.7473660631724</v>
      </c>
      <c r="E15" s="18">
        <v>0.10037215840351092</v>
      </c>
      <c r="F15" s="105"/>
    </row>
    <row r="16" spans="1:6" ht="90">
      <c r="A16" s="15">
        <v>6</v>
      </c>
      <c r="B16" s="22" t="s">
        <v>71</v>
      </c>
      <c r="C16" s="22" t="s">
        <v>17</v>
      </c>
      <c r="D16" s="17">
        <f>E16*12*$D$3</f>
        <v>12393.677375528843</v>
      </c>
      <c r="E16" s="18">
        <v>0.9781660901641667</v>
      </c>
      <c r="F16" s="105"/>
    </row>
    <row r="17" spans="1:6" ht="15">
      <c r="A17" s="123" t="s">
        <v>19</v>
      </c>
      <c r="B17" s="124"/>
      <c r="C17" s="124"/>
      <c r="D17" s="24">
        <f>SUM(D18:D19)</f>
        <v>21756.876512793122</v>
      </c>
      <c r="E17" s="24">
        <v>1.7171528827048663</v>
      </c>
      <c r="F17" s="105"/>
    </row>
    <row r="18" spans="1:9" ht="75">
      <c r="A18" s="15">
        <v>7</v>
      </c>
      <c r="B18" s="22" t="s">
        <v>62</v>
      </c>
      <c r="C18" s="22" t="s">
        <v>17</v>
      </c>
      <c r="D18" s="17">
        <f>E18*12*$D$3</f>
        <v>1365.4561680436084</v>
      </c>
      <c r="E18" s="20">
        <v>0.1077680885757904</v>
      </c>
      <c r="F18" s="105"/>
      <c r="H18" s="61"/>
      <c r="I18" s="62"/>
    </row>
    <row r="19" spans="1:9" ht="105">
      <c r="A19" s="15">
        <v>8</v>
      </c>
      <c r="B19" s="22" t="s">
        <v>21</v>
      </c>
      <c r="C19" s="22" t="s">
        <v>72</v>
      </c>
      <c r="D19" s="17">
        <f>E19*12*$D$3</f>
        <v>20391.420344749513</v>
      </c>
      <c r="E19" s="20">
        <v>1.609384794129076</v>
      </c>
      <c r="F19" s="105"/>
      <c r="H19" s="61"/>
      <c r="I19" s="62"/>
    </row>
    <row r="20" spans="1:9" ht="15">
      <c r="A20" s="123" t="s">
        <v>23</v>
      </c>
      <c r="B20" s="123"/>
      <c r="C20" s="123"/>
      <c r="D20" s="25">
        <f>SUM(D21)</f>
        <v>2120.748019460262</v>
      </c>
      <c r="E20" s="23">
        <v>0.16737919953562833</v>
      </c>
      <c r="F20" s="105"/>
      <c r="H20" s="61"/>
      <c r="I20" s="55"/>
    </row>
    <row r="21" spans="1:9" ht="15">
      <c r="A21" s="15">
        <v>9</v>
      </c>
      <c r="B21" s="22" t="s">
        <v>24</v>
      </c>
      <c r="C21" s="22" t="s">
        <v>25</v>
      </c>
      <c r="D21" s="17">
        <f>E21*12*$D$3</f>
        <v>2120.748019460262</v>
      </c>
      <c r="E21" s="60">
        <v>0.16737919953562833</v>
      </c>
      <c r="F21" s="105"/>
      <c r="H21" s="61"/>
      <c r="I21" s="72"/>
    </row>
    <row r="22" spans="1:6" ht="15">
      <c r="A22" s="9"/>
      <c r="B22" s="27" t="s">
        <v>26</v>
      </c>
      <c r="C22" s="27"/>
      <c r="D22" s="47">
        <f>D8+D10+D13+D17+D20</f>
        <v>43692.84971994586</v>
      </c>
      <c r="E22" s="12">
        <v>3.4484409012515753</v>
      </c>
      <c r="F22" s="105"/>
    </row>
    <row r="23" spans="1:6" ht="105.75" customHeight="1">
      <c r="A23" s="28"/>
      <c r="B23" s="29"/>
      <c r="C23" s="30"/>
      <c r="D23" s="31"/>
      <c r="E23" s="32"/>
      <c r="F23" s="2"/>
    </row>
    <row r="24" spans="1:6" s="55" customFormat="1" ht="15">
      <c r="A24" s="29"/>
      <c r="B24" s="29"/>
      <c r="C24" s="29"/>
      <c r="D24" s="29"/>
      <c r="E24" s="29"/>
      <c r="F24" s="28"/>
    </row>
    <row r="25" spans="1:6" ht="105">
      <c r="A25" s="11" t="s">
        <v>27</v>
      </c>
      <c r="B25" s="11" t="s">
        <v>28</v>
      </c>
      <c r="C25" s="11" t="s">
        <v>29</v>
      </c>
      <c r="D25" s="11" t="s">
        <v>30</v>
      </c>
      <c r="E25" s="11" t="s">
        <v>31</v>
      </c>
      <c r="F25" s="11" t="s">
        <v>32</v>
      </c>
    </row>
    <row r="26" spans="1:6" ht="15">
      <c r="A26" s="11">
        <v>1</v>
      </c>
      <c r="B26" s="8" t="s">
        <v>74</v>
      </c>
      <c r="C26" s="11" t="s">
        <v>106</v>
      </c>
      <c r="D26" s="81">
        <v>30355.6</v>
      </c>
      <c r="E26" s="36">
        <f>D26/12/$D$3</f>
        <v>2.395803736606495</v>
      </c>
      <c r="F26" s="37">
        <v>2</v>
      </c>
    </row>
    <row r="27" spans="1:6" ht="15">
      <c r="A27" s="11"/>
      <c r="B27" s="38" t="s">
        <v>35</v>
      </c>
      <c r="C27" s="10"/>
      <c r="D27" s="53">
        <f>D26</f>
        <v>30355.6</v>
      </c>
      <c r="E27" s="39">
        <f>SUM(E26:E26)</f>
        <v>2.395803736606495</v>
      </c>
      <c r="F27" s="40"/>
    </row>
    <row r="28" spans="1:6" ht="15">
      <c r="A28" s="28"/>
      <c r="B28" s="29"/>
      <c r="C28" s="41"/>
      <c r="D28" s="41"/>
      <c r="E28" s="41"/>
      <c r="F28" s="41"/>
    </row>
    <row r="29" spans="1:6" ht="29.25">
      <c r="A29" s="28"/>
      <c r="B29" s="29" t="s">
        <v>36</v>
      </c>
      <c r="C29" s="42">
        <f>D22+D27</f>
        <v>74048.44971994586</v>
      </c>
      <c r="D29" s="42"/>
      <c r="E29" s="42"/>
      <c r="F29" s="41"/>
    </row>
    <row r="30" spans="1:6" ht="15">
      <c r="A30" s="28"/>
      <c r="B30" s="29" t="s">
        <v>37</v>
      </c>
      <c r="C30" s="43">
        <f>E22+E27</f>
        <v>5.84424463785807</v>
      </c>
      <c r="D30" s="41"/>
      <c r="E30" s="41"/>
      <c r="F30" s="41"/>
    </row>
    <row r="31" spans="1:6" ht="15">
      <c r="A31" s="28"/>
      <c r="B31" s="29"/>
      <c r="C31" s="43"/>
      <c r="D31" s="41"/>
      <c r="E31" s="41"/>
      <c r="F31" s="41"/>
    </row>
    <row r="32" spans="1:6" ht="15">
      <c r="A32" s="2"/>
      <c r="B32" s="2"/>
      <c r="C32" s="2"/>
      <c r="D32" s="2"/>
      <c r="E32" s="2"/>
      <c r="F32" s="2"/>
    </row>
    <row r="33" spans="1:6" ht="33" customHeight="1">
      <c r="A33" s="116" t="s">
        <v>38</v>
      </c>
      <c r="B33" s="116"/>
      <c r="C33" s="116"/>
      <c r="D33" s="116"/>
      <c r="E33" s="116"/>
      <c r="F33" s="116"/>
    </row>
    <row r="34" spans="1:6" ht="15">
      <c r="A34" s="1"/>
      <c r="B34" s="1"/>
      <c r="C34" s="1"/>
      <c r="D34" s="2"/>
      <c r="E34" s="2"/>
      <c r="F34" s="2"/>
    </row>
    <row r="35" spans="1:6" ht="71.25">
      <c r="A35" s="8"/>
      <c r="B35" s="9" t="s">
        <v>3</v>
      </c>
      <c r="C35" s="9" t="s">
        <v>4</v>
      </c>
      <c r="D35" s="9" t="s">
        <v>5</v>
      </c>
      <c r="E35" s="9" t="s">
        <v>6</v>
      </c>
      <c r="F35" s="2"/>
    </row>
    <row r="36" spans="1:5" ht="30" customHeight="1">
      <c r="A36" s="117" t="s">
        <v>39</v>
      </c>
      <c r="B36" s="117"/>
      <c r="C36" s="117"/>
      <c r="D36" s="12">
        <f>D37</f>
        <v>152.04384000000002</v>
      </c>
      <c r="E36" s="12">
        <f>E37</f>
        <v>0.012</v>
      </c>
    </row>
    <row r="37" spans="1:5" ht="30">
      <c r="A37" s="15">
        <v>1</v>
      </c>
      <c r="B37" s="44" t="s">
        <v>40</v>
      </c>
      <c r="C37" s="44" t="s">
        <v>41</v>
      </c>
      <c r="D37" s="17">
        <f>E37*12*$D$3</f>
        <v>152.04384000000002</v>
      </c>
      <c r="E37" s="45">
        <v>0.012</v>
      </c>
    </row>
    <row r="38" spans="1:5" ht="32.25" customHeight="1">
      <c r="A38" s="117" t="s">
        <v>42</v>
      </c>
      <c r="B38" s="117"/>
      <c r="C38" s="117"/>
      <c r="D38" s="12">
        <f>D39+D40</f>
        <v>1216.35072</v>
      </c>
      <c r="E38" s="12">
        <f>E39+E40</f>
        <v>0.096</v>
      </c>
    </row>
    <row r="39" spans="1:5" ht="45.75" customHeight="1">
      <c r="A39" s="15">
        <v>2</v>
      </c>
      <c r="B39" s="44" t="s">
        <v>43</v>
      </c>
      <c r="C39" s="44" t="s">
        <v>44</v>
      </c>
      <c r="D39" s="17">
        <f>E39*$D$3*12</f>
        <v>304.08768</v>
      </c>
      <c r="E39" s="45">
        <v>0.024</v>
      </c>
    </row>
    <row r="40" spans="1:5" ht="15">
      <c r="A40" s="15">
        <v>3</v>
      </c>
      <c r="B40" s="46" t="s">
        <v>45</v>
      </c>
      <c r="C40" s="8" t="s">
        <v>41</v>
      </c>
      <c r="D40" s="17">
        <f>E40*$D$3*12</f>
        <v>912.2630399999998</v>
      </c>
      <c r="E40" s="18">
        <v>0.072</v>
      </c>
    </row>
    <row r="41" spans="1:6" ht="15">
      <c r="A41" s="9"/>
      <c r="B41" s="27" t="s">
        <v>26</v>
      </c>
      <c r="C41" s="27"/>
      <c r="D41" s="47">
        <f>D36+D38</f>
        <v>1368.39456</v>
      </c>
      <c r="E41" s="12">
        <f>E36+E38</f>
        <v>0.108</v>
      </c>
      <c r="F41" s="6"/>
    </row>
    <row r="42" spans="1:6" ht="15">
      <c r="A42" s="2"/>
      <c r="B42" s="2"/>
      <c r="C42" s="2"/>
      <c r="D42" s="2"/>
      <c r="E42" s="2"/>
      <c r="F42" s="2"/>
    </row>
    <row r="43" spans="1:6" ht="15">
      <c r="A43" s="33"/>
      <c r="B43" s="33"/>
      <c r="C43" s="33"/>
      <c r="D43" s="33"/>
      <c r="E43" s="33"/>
      <c r="F43" s="34"/>
    </row>
    <row r="44" spans="1:6" ht="105">
      <c r="A44" s="11" t="s">
        <v>27</v>
      </c>
      <c r="B44" s="11" t="s">
        <v>28</v>
      </c>
      <c r="C44" s="11" t="s">
        <v>29</v>
      </c>
      <c r="D44" s="11" t="s">
        <v>30</v>
      </c>
      <c r="E44" s="11" t="s">
        <v>46</v>
      </c>
      <c r="F44" s="11" t="s">
        <v>32</v>
      </c>
    </row>
    <row r="45" spans="1:6" ht="15">
      <c r="A45" s="11">
        <v>1</v>
      </c>
      <c r="B45" s="8" t="s">
        <v>74</v>
      </c>
      <c r="C45" s="11" t="s">
        <v>107</v>
      </c>
      <c r="D45" s="35">
        <v>6640.29</v>
      </c>
      <c r="E45" s="49">
        <f>D45/12/$D$3</f>
        <v>0.524082264694183</v>
      </c>
      <c r="F45" s="37">
        <v>2</v>
      </c>
    </row>
    <row r="46" spans="1:6" ht="15">
      <c r="A46" s="50"/>
      <c r="B46" s="50" t="s">
        <v>35</v>
      </c>
      <c r="C46" s="50"/>
      <c r="D46" s="51">
        <f>SUM(D45:D45)</f>
        <v>6640.29</v>
      </c>
      <c r="E46" s="52">
        <f>SUM(E45:E45)</f>
        <v>0.524082264694183</v>
      </c>
      <c r="F46" s="50"/>
    </row>
    <row r="50" spans="2:3" ht="29.25">
      <c r="B50" s="29" t="s">
        <v>195</v>
      </c>
      <c r="C50" s="115">
        <f>C29</f>
        <v>74048.44971994586</v>
      </c>
    </row>
  </sheetData>
  <mergeCells count="9">
    <mergeCell ref="A5:E5"/>
    <mergeCell ref="A8:C8"/>
    <mergeCell ref="A33:F33"/>
    <mergeCell ref="A36:C36"/>
    <mergeCell ref="A38:C38"/>
    <mergeCell ref="A10:C10"/>
    <mergeCell ref="A13:C13"/>
    <mergeCell ref="A17:C17"/>
    <mergeCell ref="A20:C20"/>
  </mergeCells>
  <printOptions horizontalCentered="1"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52">
      <selection activeCell="B57" sqref="B57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110" t="s">
        <v>140</v>
      </c>
    </row>
    <row r="2" spans="1:6" ht="36.75" customHeight="1">
      <c r="A2" s="2"/>
      <c r="B2" s="1" t="s">
        <v>198</v>
      </c>
      <c r="C2" s="4"/>
      <c r="D2" s="5">
        <v>66.97</v>
      </c>
      <c r="E2" s="6" t="s">
        <v>1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16" t="s">
        <v>2</v>
      </c>
      <c r="B4" s="116"/>
      <c r="C4" s="116"/>
      <c r="D4" s="116"/>
      <c r="E4" s="116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3</v>
      </c>
      <c r="C6" s="9" t="s">
        <v>4</v>
      </c>
      <c r="D6" s="9" t="s">
        <v>5</v>
      </c>
      <c r="E6" s="9" t="s">
        <v>6</v>
      </c>
      <c r="F6" s="2"/>
    </row>
    <row r="7" spans="1:6" ht="30.75" customHeight="1">
      <c r="A7" s="123" t="s">
        <v>7</v>
      </c>
      <c r="B7" s="124"/>
      <c r="C7" s="124"/>
      <c r="D7" s="12">
        <f>SUM(D8:D14)</f>
        <v>1647.9167561615702</v>
      </c>
      <c r="E7" s="12">
        <v>2.0505658704912277</v>
      </c>
      <c r="F7" s="99"/>
    </row>
    <row r="8" spans="1:9" ht="15" customHeight="1">
      <c r="A8" s="15">
        <v>1</v>
      </c>
      <c r="B8" s="8" t="s">
        <v>87</v>
      </c>
      <c r="C8" s="16" t="s">
        <v>81</v>
      </c>
      <c r="D8" s="17">
        <f aca="true" t="shared" si="0" ref="D8:D14">E8*$D$2*12</f>
        <v>74.56768541405759</v>
      </c>
      <c r="E8" s="18">
        <v>0.09278742398842466</v>
      </c>
      <c r="F8" s="99"/>
      <c r="H8" s="61"/>
      <c r="I8" s="62"/>
    </row>
    <row r="9" spans="1:8" ht="15">
      <c r="A9" s="15">
        <v>2</v>
      </c>
      <c r="B9" s="8" t="s">
        <v>80</v>
      </c>
      <c r="C9" s="16" t="s">
        <v>81</v>
      </c>
      <c r="D9" s="17">
        <f t="shared" si="0"/>
        <v>431.00122169325266</v>
      </c>
      <c r="E9" s="18">
        <v>0.5363113106530943</v>
      </c>
      <c r="F9" s="99"/>
      <c r="H9" s="55"/>
    </row>
    <row r="10" spans="1:8" ht="15.75" customHeight="1">
      <c r="A10" s="15">
        <v>3</v>
      </c>
      <c r="B10" s="8" t="s">
        <v>8</v>
      </c>
      <c r="C10" s="16" t="s">
        <v>9</v>
      </c>
      <c r="D10" s="17">
        <f t="shared" si="0"/>
        <v>430.42501685141684</v>
      </c>
      <c r="E10" s="18">
        <v>0.5355943169222747</v>
      </c>
      <c r="F10" s="99"/>
      <c r="H10" s="58"/>
    </row>
    <row r="11" spans="1:8" ht="30">
      <c r="A11" s="15">
        <v>4</v>
      </c>
      <c r="B11" s="8" t="s">
        <v>90</v>
      </c>
      <c r="C11" s="22" t="s">
        <v>83</v>
      </c>
      <c r="D11" s="17">
        <f t="shared" si="0"/>
        <v>95.32800692138042</v>
      </c>
      <c r="E11" s="18">
        <v>0.11862028634883831</v>
      </c>
      <c r="F11" s="99"/>
      <c r="H11" s="58"/>
    </row>
    <row r="12" spans="1:8" ht="60">
      <c r="A12" s="15">
        <v>5</v>
      </c>
      <c r="B12" s="16" t="s">
        <v>91</v>
      </c>
      <c r="C12" s="16" t="s">
        <v>92</v>
      </c>
      <c r="D12" s="17">
        <f t="shared" si="0"/>
        <v>508.41603691402884</v>
      </c>
      <c r="E12" s="18">
        <v>0.6326415271938042</v>
      </c>
      <c r="F12" s="99"/>
      <c r="H12" s="58"/>
    </row>
    <row r="13" spans="1:9" ht="15.75" customHeight="1">
      <c r="A13" s="15">
        <v>6</v>
      </c>
      <c r="B13" s="22" t="s">
        <v>45</v>
      </c>
      <c r="C13" s="22" t="s">
        <v>93</v>
      </c>
      <c r="D13" s="17">
        <f t="shared" si="0"/>
        <v>74.90663115914322</v>
      </c>
      <c r="E13" s="18">
        <v>0.0932091871474083</v>
      </c>
      <c r="F13" s="99"/>
      <c r="H13" s="59"/>
      <c r="I13" s="58"/>
    </row>
    <row r="14" spans="1:9" ht="15.75" customHeight="1">
      <c r="A14" s="15">
        <v>7</v>
      </c>
      <c r="B14" s="22" t="s">
        <v>84</v>
      </c>
      <c r="C14" s="22" t="s">
        <v>17</v>
      </c>
      <c r="D14" s="17">
        <f t="shared" si="0"/>
        <v>33.27215720829079</v>
      </c>
      <c r="E14" s="18">
        <v>0.0414018182373834</v>
      </c>
      <c r="F14" s="99"/>
      <c r="H14" s="59"/>
      <c r="I14" s="55"/>
    </row>
    <row r="15" spans="1:6" ht="15">
      <c r="A15" s="118" t="s">
        <v>10</v>
      </c>
      <c r="B15" s="119"/>
      <c r="C15" s="120"/>
      <c r="D15" s="12">
        <f>SUM(D16:D17)</f>
        <v>651.3248202178183</v>
      </c>
      <c r="E15" s="12">
        <v>0.8104683940792125</v>
      </c>
      <c r="F15" s="99"/>
    </row>
    <row r="16" spans="1:6" ht="15.75" customHeight="1">
      <c r="A16" s="15">
        <v>8</v>
      </c>
      <c r="B16" s="8" t="s">
        <v>11</v>
      </c>
      <c r="C16" s="16" t="s">
        <v>12</v>
      </c>
      <c r="D16" s="17">
        <f>E16*$D$2*12</f>
        <v>595.9055994673544</v>
      </c>
      <c r="E16" s="20">
        <v>0.741508137309435</v>
      </c>
      <c r="F16" s="99"/>
    </row>
    <row r="17" spans="1:6" ht="30">
      <c r="A17" s="15">
        <v>9</v>
      </c>
      <c r="B17" s="22" t="s">
        <v>13</v>
      </c>
      <c r="C17" s="22" t="s">
        <v>14</v>
      </c>
      <c r="D17" s="17">
        <f>E17*$D$2*12</f>
        <v>55.41922075046394</v>
      </c>
      <c r="E17" s="20">
        <v>0.06896025676977745</v>
      </c>
      <c r="F17" s="99"/>
    </row>
    <row r="18" spans="1:6" ht="15">
      <c r="A18" s="118" t="s">
        <v>15</v>
      </c>
      <c r="B18" s="121"/>
      <c r="C18" s="122"/>
      <c r="D18" s="23">
        <f>SUM(D19:D20)</f>
        <v>197.95870159564214</v>
      </c>
      <c r="E18" s="23">
        <v>0.2463275864760865</v>
      </c>
      <c r="F18" s="99"/>
    </row>
    <row r="19" spans="1:6" ht="15.75" customHeight="1">
      <c r="A19" s="15">
        <v>10</v>
      </c>
      <c r="B19" s="22" t="s">
        <v>16</v>
      </c>
      <c r="C19" s="22" t="s">
        <v>17</v>
      </c>
      <c r="D19" s="17">
        <f>E19*12*$D$2</f>
        <v>103.81850589274828</v>
      </c>
      <c r="E19" s="18">
        <v>0.12918533907315252</v>
      </c>
      <c r="F19" s="99"/>
    </row>
    <row r="20" spans="1:6" ht="60">
      <c r="A20" s="15">
        <v>11</v>
      </c>
      <c r="B20" s="22" t="s">
        <v>18</v>
      </c>
      <c r="C20" s="22" t="s">
        <v>17</v>
      </c>
      <c r="D20" s="17">
        <f>E20*12*$D$2</f>
        <v>94.14019570289385</v>
      </c>
      <c r="E20" s="17">
        <v>0.11714224740293397</v>
      </c>
      <c r="F20" s="99"/>
    </row>
    <row r="21" spans="1:6" ht="15">
      <c r="A21" s="123" t="s">
        <v>19</v>
      </c>
      <c r="B21" s="124"/>
      <c r="C21" s="124"/>
      <c r="D21" s="24">
        <f>SUM(D22:D23)</f>
        <v>402.5534268255516</v>
      </c>
      <c r="E21" s="24">
        <v>0.5009126310606137</v>
      </c>
      <c r="F21" s="99"/>
    </row>
    <row r="22" spans="1:10" ht="60">
      <c r="A22" s="15">
        <v>12</v>
      </c>
      <c r="B22" s="22" t="s">
        <v>67</v>
      </c>
      <c r="C22" s="22" t="s">
        <v>17</v>
      </c>
      <c r="D22" s="17">
        <f>E22*12*$D$2</f>
        <v>38.705981345680506</v>
      </c>
      <c r="E22" s="20">
        <v>0.04816333351460916</v>
      </c>
      <c r="F22" s="99"/>
      <c r="H22" s="61"/>
      <c r="I22" s="61"/>
      <c r="J22" s="62"/>
    </row>
    <row r="23" spans="1:10" ht="60">
      <c r="A23" s="15">
        <v>13</v>
      </c>
      <c r="B23" s="22" t="s">
        <v>21</v>
      </c>
      <c r="C23" s="22" t="s">
        <v>68</v>
      </c>
      <c r="D23" s="17">
        <f>E23*12*$D$2</f>
        <v>363.84744547987106</v>
      </c>
      <c r="E23" s="20">
        <v>0.4527492975460045</v>
      </c>
      <c r="F23" s="99"/>
      <c r="H23" s="61"/>
      <c r="I23" s="61"/>
      <c r="J23" s="62"/>
    </row>
    <row r="24" spans="1:6" ht="15">
      <c r="A24" s="123" t="s">
        <v>23</v>
      </c>
      <c r="B24" s="123"/>
      <c r="C24" s="123"/>
      <c r="D24" s="25">
        <f>SUM(D25)</f>
        <v>265.28040000000004</v>
      </c>
      <c r="E24" s="23">
        <v>0.33009855159026436</v>
      </c>
      <c r="F24" s="99"/>
    </row>
    <row r="25" spans="1:6" ht="15">
      <c r="A25" s="15">
        <v>14</v>
      </c>
      <c r="B25" s="22" t="s">
        <v>24</v>
      </c>
      <c r="C25" s="22" t="s">
        <v>25</v>
      </c>
      <c r="D25" s="17">
        <f>E25*12*$D$2</f>
        <v>265.28040000000004</v>
      </c>
      <c r="E25" s="20">
        <v>0.33009855159026436</v>
      </c>
      <c r="F25" s="99"/>
    </row>
    <row r="26" spans="1:6" ht="15">
      <c r="A26" s="123" t="s">
        <v>85</v>
      </c>
      <c r="B26" s="123"/>
      <c r="C26" s="123"/>
      <c r="D26" s="25">
        <f>SUM(D27:D27)</f>
        <v>34.269654145826955</v>
      </c>
      <c r="E26" s="23">
        <v>0.04264304184190304</v>
      </c>
      <c r="F26" s="99"/>
    </row>
    <row r="27" spans="1:6" ht="30">
      <c r="A27" s="15">
        <v>15</v>
      </c>
      <c r="B27" s="22" t="s">
        <v>86</v>
      </c>
      <c r="C27" s="22" t="s">
        <v>14</v>
      </c>
      <c r="D27" s="17">
        <f>E27*12*$D$2</f>
        <v>34.269654145826955</v>
      </c>
      <c r="E27" s="20">
        <v>0.04264304184190304</v>
      </c>
      <c r="F27" s="99"/>
    </row>
    <row r="28" spans="1:6" ht="15">
      <c r="A28" s="9"/>
      <c r="B28" s="27" t="s">
        <v>26</v>
      </c>
      <c r="C28" s="27"/>
      <c r="D28" s="47">
        <f>D7+D15+D18+D21+D24+D26</f>
        <v>3199.3037589464093</v>
      </c>
      <c r="E28" s="12">
        <v>3.981016075539307</v>
      </c>
      <c r="F28" s="99"/>
    </row>
    <row r="29" spans="1:6" ht="52.5" customHeight="1">
      <c r="A29" s="28"/>
      <c r="B29" s="29"/>
      <c r="C29" s="30"/>
      <c r="D29" s="31"/>
      <c r="E29" s="32"/>
      <c r="F29" s="2"/>
    </row>
    <row r="30" spans="1:6" ht="15">
      <c r="A30" s="29"/>
      <c r="B30" s="29"/>
      <c r="C30" s="29"/>
      <c r="D30" s="29"/>
      <c r="E30" s="29"/>
      <c r="F30" s="28"/>
    </row>
    <row r="31" spans="1:6" ht="105">
      <c r="A31" s="11" t="s">
        <v>27</v>
      </c>
      <c r="B31" s="11" t="s">
        <v>28</v>
      </c>
      <c r="C31" s="11" t="s">
        <v>29</v>
      </c>
      <c r="D31" s="11" t="s">
        <v>30</v>
      </c>
      <c r="E31" s="11" t="s">
        <v>31</v>
      </c>
      <c r="F31" s="11" t="s">
        <v>32</v>
      </c>
    </row>
    <row r="32" spans="1:6" ht="15">
      <c r="A32" s="11">
        <v>1</v>
      </c>
      <c r="B32" s="8" t="s">
        <v>74</v>
      </c>
      <c r="C32" s="11" t="s">
        <v>65</v>
      </c>
      <c r="D32" s="81">
        <v>1925.33</v>
      </c>
      <c r="E32" s="36">
        <f>D32/12/$D$2</f>
        <v>2.395761783883331</v>
      </c>
      <c r="F32" s="37">
        <v>2</v>
      </c>
    </row>
    <row r="33" spans="1:6" ht="15">
      <c r="A33" s="11"/>
      <c r="B33" s="38" t="s">
        <v>35</v>
      </c>
      <c r="C33" s="10"/>
      <c r="D33" s="53">
        <f>SUM(D32:D32)</f>
        <v>1925.33</v>
      </c>
      <c r="E33" s="39">
        <f>SUM(E32:E32)</f>
        <v>2.395761783883331</v>
      </c>
      <c r="F33" s="40"/>
    </row>
    <row r="34" spans="1:6" ht="15">
      <c r="A34" s="28"/>
      <c r="B34" s="29"/>
      <c r="C34" s="41"/>
      <c r="D34" s="41"/>
      <c r="E34" s="41"/>
      <c r="F34" s="41"/>
    </row>
    <row r="35" spans="1:6" ht="29.25">
      <c r="A35" s="28"/>
      <c r="B35" s="29" t="s">
        <v>36</v>
      </c>
      <c r="C35" s="42">
        <f>D28+D33</f>
        <v>5124.633758946409</v>
      </c>
      <c r="D35" s="42"/>
      <c r="E35" s="42"/>
      <c r="F35" s="41"/>
    </row>
    <row r="36" spans="1:6" ht="15">
      <c r="A36" s="28"/>
      <c r="B36" s="29" t="s">
        <v>37</v>
      </c>
      <c r="C36" s="43">
        <f>E28+E33</f>
        <v>6.3767778594226385</v>
      </c>
      <c r="D36" s="41"/>
      <c r="E36" s="41"/>
      <c r="F36" s="41"/>
    </row>
    <row r="37" spans="1:6" ht="15">
      <c r="A37" s="28"/>
      <c r="B37" s="29"/>
      <c r="C37" s="43"/>
      <c r="D37" s="41"/>
      <c r="E37" s="41"/>
      <c r="F37" s="41"/>
    </row>
    <row r="38" spans="1:6" ht="15">
      <c r="A38" s="2"/>
      <c r="B38" s="2"/>
      <c r="C38" s="2"/>
      <c r="D38" s="2"/>
      <c r="E38" s="2"/>
      <c r="F38" s="2"/>
    </row>
    <row r="39" spans="1:6" ht="33" customHeight="1">
      <c r="A39" s="116" t="s">
        <v>38</v>
      </c>
      <c r="B39" s="116"/>
      <c r="C39" s="116"/>
      <c r="D39" s="116"/>
      <c r="E39" s="116"/>
      <c r="F39" s="116"/>
    </row>
    <row r="40" spans="1:6" ht="15">
      <c r="A40" s="1"/>
      <c r="B40" s="1"/>
      <c r="C40" s="1"/>
      <c r="D40" s="2"/>
      <c r="E40" s="2"/>
      <c r="F40" s="2"/>
    </row>
    <row r="41" spans="1:6" ht="71.25">
      <c r="A41" s="8"/>
      <c r="B41" s="9" t="s">
        <v>3</v>
      </c>
      <c r="C41" s="9" t="s">
        <v>4</v>
      </c>
      <c r="D41" s="9" t="s">
        <v>5</v>
      </c>
      <c r="E41" s="9" t="s">
        <v>6</v>
      </c>
      <c r="F41" s="2"/>
    </row>
    <row r="42" spans="1:5" ht="30.75" customHeight="1">
      <c r="A42" s="117" t="s">
        <v>39</v>
      </c>
      <c r="B42" s="117"/>
      <c r="C42" s="117"/>
      <c r="D42" s="12">
        <f>D43</f>
        <v>9.643680000000002</v>
      </c>
      <c r="E42" s="12">
        <f>E43</f>
        <v>0.012</v>
      </c>
    </row>
    <row r="43" spans="1:5" ht="30">
      <c r="A43" s="15">
        <v>1</v>
      </c>
      <c r="B43" s="44" t="s">
        <v>40</v>
      </c>
      <c r="C43" s="44" t="s">
        <v>41</v>
      </c>
      <c r="D43" s="17">
        <f>E43*12*$D$2</f>
        <v>9.643680000000002</v>
      </c>
      <c r="E43" s="45">
        <v>0.012</v>
      </c>
    </row>
    <row r="44" spans="1:5" ht="32.25" customHeight="1">
      <c r="A44" s="117" t="s">
        <v>42</v>
      </c>
      <c r="B44" s="117"/>
      <c r="C44" s="117"/>
      <c r="D44" s="12">
        <f>D45+D46+D47</f>
        <v>235.46652</v>
      </c>
      <c r="E44" s="12">
        <f>E45+E46+E47</f>
        <v>0.293</v>
      </c>
    </row>
    <row r="45" spans="1:5" ht="43.5" customHeight="1">
      <c r="A45" s="15">
        <v>2</v>
      </c>
      <c r="B45" s="44" t="s">
        <v>43</v>
      </c>
      <c r="C45" s="44" t="s">
        <v>44</v>
      </c>
      <c r="D45" s="17">
        <f>E45*$D$2*12</f>
        <v>19.28736</v>
      </c>
      <c r="E45" s="45">
        <v>0.024</v>
      </c>
    </row>
    <row r="46" spans="1:5" ht="30">
      <c r="A46" s="15">
        <v>3</v>
      </c>
      <c r="B46" s="73" t="s">
        <v>87</v>
      </c>
      <c r="C46" s="73" t="s">
        <v>88</v>
      </c>
      <c r="D46" s="17">
        <f>E46*$D$2*12</f>
        <v>186.44448</v>
      </c>
      <c r="E46" s="45">
        <v>0.232</v>
      </c>
    </row>
    <row r="47" spans="1:5" ht="30">
      <c r="A47" s="15">
        <v>4</v>
      </c>
      <c r="B47" s="46" t="s">
        <v>45</v>
      </c>
      <c r="C47" s="8" t="s">
        <v>94</v>
      </c>
      <c r="D47" s="17">
        <f>E47*$D$2*12</f>
        <v>29.734679999999997</v>
      </c>
      <c r="E47" s="18">
        <v>0.037</v>
      </c>
    </row>
    <row r="48" spans="1:6" ht="15">
      <c r="A48" s="9"/>
      <c r="B48" s="27" t="s">
        <v>26</v>
      </c>
      <c r="C48" s="27"/>
      <c r="D48" s="47">
        <f>D42+D44</f>
        <v>245.1102</v>
      </c>
      <c r="E48" s="12">
        <f>E42+E44</f>
        <v>0.305</v>
      </c>
      <c r="F48" s="6"/>
    </row>
    <row r="49" spans="1:6" ht="15">
      <c r="A49" s="2"/>
      <c r="B49" s="2"/>
      <c r="C49" s="2"/>
      <c r="D49" s="2"/>
      <c r="E49" s="2"/>
      <c r="F49" s="2"/>
    </row>
    <row r="50" spans="1:6" ht="15">
      <c r="A50" s="33"/>
      <c r="B50" s="33"/>
      <c r="C50" s="33"/>
      <c r="D50" s="33"/>
      <c r="E50" s="33"/>
      <c r="F50" s="34"/>
    </row>
    <row r="51" spans="1:6" ht="105">
      <c r="A51" s="11" t="s">
        <v>27</v>
      </c>
      <c r="B51" s="11" t="s">
        <v>28</v>
      </c>
      <c r="C51" s="11" t="s">
        <v>29</v>
      </c>
      <c r="D51" s="11" t="s">
        <v>30</v>
      </c>
      <c r="E51" s="11" t="s">
        <v>46</v>
      </c>
      <c r="F51" s="11" t="s">
        <v>32</v>
      </c>
    </row>
    <row r="52" spans="1:6" ht="15">
      <c r="A52" s="11">
        <v>1</v>
      </c>
      <c r="B52" s="8" t="s">
        <v>74</v>
      </c>
      <c r="C52" s="11" t="s">
        <v>66</v>
      </c>
      <c r="D52" s="48">
        <v>481.33</v>
      </c>
      <c r="E52" s="49">
        <f>D52/12/$D$2</f>
        <v>0.5989373351251804</v>
      </c>
      <c r="F52" s="37">
        <v>2</v>
      </c>
    </row>
    <row r="53" spans="1:6" ht="15">
      <c r="A53" s="50"/>
      <c r="B53" s="50" t="s">
        <v>35</v>
      </c>
      <c r="C53" s="50"/>
      <c r="D53" s="51">
        <f>SUM(D52:D52)</f>
        <v>481.33</v>
      </c>
      <c r="E53" s="52">
        <f>SUM(E52:E52)</f>
        <v>0.5989373351251804</v>
      </c>
      <c r="F53" s="50"/>
    </row>
    <row r="57" spans="2:3" ht="29.25">
      <c r="B57" s="29" t="s">
        <v>197</v>
      </c>
      <c r="C57" s="115">
        <f>C35</f>
        <v>5124.633758946409</v>
      </c>
    </row>
  </sheetData>
  <mergeCells count="10">
    <mergeCell ref="A4:E4"/>
    <mergeCell ref="A7:C7"/>
    <mergeCell ref="A15:C15"/>
    <mergeCell ref="A18:C18"/>
    <mergeCell ref="A42:C42"/>
    <mergeCell ref="A44:C44"/>
    <mergeCell ref="A21:C21"/>
    <mergeCell ref="A24:C24"/>
    <mergeCell ref="A26:C26"/>
    <mergeCell ref="A39:F39"/>
  </mergeCells>
  <printOptions horizontalCentered="1"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49">
      <selection activeCell="B56" sqref="B56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110" t="s">
        <v>142</v>
      </c>
    </row>
    <row r="2" spans="1:6" ht="33" customHeight="1">
      <c r="A2" s="2"/>
      <c r="B2" s="1" t="s">
        <v>200</v>
      </c>
      <c r="C2" s="4"/>
      <c r="D2" s="5">
        <v>358.9</v>
      </c>
      <c r="E2" s="6" t="s">
        <v>1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16" t="s">
        <v>2</v>
      </c>
      <c r="B4" s="116"/>
      <c r="C4" s="116"/>
      <c r="D4" s="116"/>
      <c r="E4" s="116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3</v>
      </c>
      <c r="C6" s="9" t="s">
        <v>4</v>
      </c>
      <c r="D6" s="9" t="s">
        <v>5</v>
      </c>
      <c r="E6" s="9" t="s">
        <v>6</v>
      </c>
      <c r="F6" s="2"/>
    </row>
    <row r="7" spans="1:7" ht="30" customHeight="1">
      <c r="A7" s="123" t="s">
        <v>7</v>
      </c>
      <c r="B7" s="124"/>
      <c r="C7" s="124"/>
      <c r="D7" s="12">
        <f>SUM(D8:D13)</f>
        <v>7327.978391121091</v>
      </c>
      <c r="E7" s="12">
        <v>1.7014902923565274</v>
      </c>
      <c r="F7" s="99"/>
      <c r="G7" s="14"/>
    </row>
    <row r="8" spans="1:7" ht="15" customHeight="1">
      <c r="A8" s="15">
        <v>1</v>
      </c>
      <c r="B8" s="8" t="s">
        <v>87</v>
      </c>
      <c r="C8" s="16" t="s">
        <v>81</v>
      </c>
      <c r="D8" s="17">
        <f aca="true" t="shared" si="0" ref="D8:D13">E8*$D$2*12</f>
        <v>596.5414833124632</v>
      </c>
      <c r="E8" s="17">
        <v>0.1385115360157108</v>
      </c>
      <c r="F8" s="99"/>
      <c r="G8" s="14"/>
    </row>
    <row r="9" spans="1:7" ht="15">
      <c r="A9" s="15">
        <v>2</v>
      </c>
      <c r="B9" s="8" t="s">
        <v>8</v>
      </c>
      <c r="C9" s="16" t="s">
        <v>9</v>
      </c>
      <c r="D9" s="17">
        <f t="shared" si="0"/>
        <v>430.4250168514172</v>
      </c>
      <c r="E9" s="17">
        <v>0.09994079521951732</v>
      </c>
      <c r="F9" s="99"/>
      <c r="G9" s="14"/>
    </row>
    <row r="10" spans="1:7" ht="30">
      <c r="A10" s="15">
        <v>3</v>
      </c>
      <c r="B10" s="8" t="s">
        <v>90</v>
      </c>
      <c r="C10" s="22" t="s">
        <v>83</v>
      </c>
      <c r="D10" s="17">
        <f t="shared" si="0"/>
        <v>762.6240553710436</v>
      </c>
      <c r="E10" s="17">
        <v>0.17707440683826592</v>
      </c>
      <c r="F10" s="99"/>
      <c r="G10" s="14"/>
    </row>
    <row r="11" spans="1:7" ht="60">
      <c r="A11" s="15">
        <v>4</v>
      </c>
      <c r="B11" s="16" t="s">
        <v>91</v>
      </c>
      <c r="C11" s="16" t="s">
        <v>92</v>
      </c>
      <c r="D11" s="17">
        <f t="shared" si="0"/>
        <v>4067.328295312227</v>
      </c>
      <c r="E11" s="17">
        <v>0.9443968364707503</v>
      </c>
      <c r="F11" s="99"/>
      <c r="G11" s="14"/>
    </row>
    <row r="12" spans="1:7" ht="15.75" customHeight="1">
      <c r="A12" s="15">
        <v>5</v>
      </c>
      <c r="B12" s="22" t="s">
        <v>45</v>
      </c>
      <c r="C12" s="22" t="s">
        <v>93</v>
      </c>
      <c r="D12" s="17">
        <f t="shared" si="0"/>
        <v>1440.5536972728678</v>
      </c>
      <c r="E12" s="17">
        <v>0.3344835370281573</v>
      </c>
      <c r="F12" s="99"/>
      <c r="G12" s="14"/>
    </row>
    <row r="13" spans="1:7" ht="15.75" customHeight="1">
      <c r="A13" s="15">
        <v>6</v>
      </c>
      <c r="B13" s="22" t="s">
        <v>84</v>
      </c>
      <c r="C13" s="22" t="s">
        <v>17</v>
      </c>
      <c r="D13" s="17">
        <f t="shared" si="0"/>
        <v>30.505843001072513</v>
      </c>
      <c r="E13" s="17">
        <v>0.0070831807841256885</v>
      </c>
      <c r="F13" s="99"/>
      <c r="G13" s="14"/>
    </row>
    <row r="14" spans="1:7" ht="15">
      <c r="A14" s="118" t="s">
        <v>10</v>
      </c>
      <c r="B14" s="119"/>
      <c r="C14" s="120"/>
      <c r="D14" s="12">
        <f>SUM(D15:D16)</f>
        <v>4559.273741524728</v>
      </c>
      <c r="E14" s="12">
        <v>1.058622118864291</v>
      </c>
      <c r="F14" s="99"/>
      <c r="G14" s="14"/>
    </row>
    <row r="15" spans="1:7" ht="15.75" customHeight="1">
      <c r="A15" s="15">
        <v>7</v>
      </c>
      <c r="B15" s="8" t="s">
        <v>11</v>
      </c>
      <c r="C15" s="16" t="s">
        <v>12</v>
      </c>
      <c r="D15" s="17">
        <f>E15*$D$2*12</f>
        <v>4171.339196271481</v>
      </c>
      <c r="E15" s="20">
        <v>0.9685472267742827</v>
      </c>
      <c r="F15" s="99"/>
      <c r="G15" s="14"/>
    </row>
    <row r="16" spans="1:7" ht="30">
      <c r="A16" s="15">
        <v>8</v>
      </c>
      <c r="B16" s="22" t="s">
        <v>13</v>
      </c>
      <c r="C16" s="22" t="s">
        <v>14</v>
      </c>
      <c r="D16" s="17">
        <f>E16*$D$2*12</f>
        <v>387.9345452532475</v>
      </c>
      <c r="E16" s="17">
        <v>0.09007489209000825</v>
      </c>
      <c r="F16" s="99"/>
      <c r="G16" s="14"/>
    </row>
    <row r="17" spans="1:7" ht="15">
      <c r="A17" s="118" t="s">
        <v>15</v>
      </c>
      <c r="B17" s="121"/>
      <c r="C17" s="122"/>
      <c r="D17" s="23">
        <f>SUM(D18:D19)</f>
        <v>199.28089863781753</v>
      </c>
      <c r="E17" s="23">
        <v>0.04627122193689458</v>
      </c>
      <c r="F17" s="99"/>
      <c r="G17" s="14"/>
    </row>
    <row r="18" spans="1:7" ht="15" customHeight="1">
      <c r="A18" s="15">
        <v>9</v>
      </c>
      <c r="B18" s="22" t="s">
        <v>16</v>
      </c>
      <c r="C18" s="22" t="s">
        <v>17</v>
      </c>
      <c r="D18" s="17">
        <f>E18*12*$D$2</f>
        <v>94.3804599024986</v>
      </c>
      <c r="E18" s="17">
        <v>0.021914289008660402</v>
      </c>
      <c r="F18" s="99"/>
      <c r="G18" s="14"/>
    </row>
    <row r="19" spans="1:7" ht="60">
      <c r="A19" s="15">
        <v>10</v>
      </c>
      <c r="B19" s="22" t="s">
        <v>18</v>
      </c>
      <c r="C19" s="22" t="s">
        <v>17</v>
      </c>
      <c r="D19" s="17">
        <f>E19*12*$D$2</f>
        <v>104.90043873531893</v>
      </c>
      <c r="E19" s="17">
        <v>0.02435693292823417</v>
      </c>
      <c r="F19" s="99"/>
      <c r="G19" s="14"/>
    </row>
    <row r="20" spans="1:7" ht="15">
      <c r="A20" s="123" t="s">
        <v>19</v>
      </c>
      <c r="B20" s="124"/>
      <c r="C20" s="124"/>
      <c r="D20" s="24">
        <f>SUM(D21:D22)</f>
        <v>4223.190716806576</v>
      </c>
      <c r="E20" s="24">
        <v>0.9805866807854038</v>
      </c>
      <c r="F20" s="99"/>
      <c r="G20" s="14"/>
    </row>
    <row r="21" spans="1:7" ht="75">
      <c r="A21" s="15">
        <v>11</v>
      </c>
      <c r="B21" s="22" t="s">
        <v>62</v>
      </c>
      <c r="C21" s="22" t="s">
        <v>17</v>
      </c>
      <c r="D21" s="17">
        <f>E21*12*$D$2</f>
        <v>241.96764852603488</v>
      </c>
      <c r="E21" s="17">
        <v>0.05618269910978799</v>
      </c>
      <c r="F21" s="99"/>
      <c r="G21" s="14"/>
    </row>
    <row r="22" spans="1:7" ht="105">
      <c r="A22" s="15">
        <v>12</v>
      </c>
      <c r="B22" s="22" t="s">
        <v>21</v>
      </c>
      <c r="C22" s="22" t="s">
        <v>72</v>
      </c>
      <c r="D22" s="17">
        <f>E22*12*$D$2</f>
        <v>3981.2230682805416</v>
      </c>
      <c r="E22" s="20">
        <v>0.9244039816756158</v>
      </c>
      <c r="F22" s="99"/>
      <c r="G22" s="14"/>
    </row>
    <row r="23" spans="1:7" ht="15">
      <c r="A23" s="123" t="s">
        <v>23</v>
      </c>
      <c r="B23" s="123"/>
      <c r="C23" s="123"/>
      <c r="D23" s="25">
        <f>SUM(D24)</f>
        <v>353.7072000000004</v>
      </c>
      <c r="E23" s="25">
        <v>0.08212761214823079</v>
      </c>
      <c r="F23" s="99"/>
      <c r="G23" s="14"/>
    </row>
    <row r="24" spans="1:7" ht="15">
      <c r="A24" s="15">
        <v>13</v>
      </c>
      <c r="B24" s="22" t="s">
        <v>24</v>
      </c>
      <c r="C24" s="22" t="s">
        <v>25</v>
      </c>
      <c r="D24" s="17">
        <f>E24*12*$D$2</f>
        <v>353.7072000000004</v>
      </c>
      <c r="E24" s="26">
        <v>0.08212761214823079</v>
      </c>
      <c r="F24" s="99"/>
      <c r="G24" s="14"/>
    </row>
    <row r="25" spans="1:7" ht="15">
      <c r="A25" s="123" t="s">
        <v>144</v>
      </c>
      <c r="B25" s="123"/>
      <c r="C25" s="123"/>
      <c r="D25" s="25">
        <f>SUM(D26:D26)</f>
        <v>212.54437812753213</v>
      </c>
      <c r="E25" s="25">
        <v>0.0493508818908545</v>
      </c>
      <c r="F25" s="99"/>
      <c r="G25" s="14"/>
    </row>
    <row r="26" spans="1:7" ht="30">
      <c r="A26" s="15">
        <v>14</v>
      </c>
      <c r="B26" s="22" t="s">
        <v>86</v>
      </c>
      <c r="C26" s="22" t="s">
        <v>14</v>
      </c>
      <c r="D26" s="17">
        <f>E26*12*$D$2</f>
        <v>212.54437812753213</v>
      </c>
      <c r="E26" s="20">
        <v>0.0493508818908545</v>
      </c>
      <c r="F26" s="99"/>
      <c r="G26" s="14"/>
    </row>
    <row r="27" spans="1:7" ht="15">
      <c r="A27" s="9"/>
      <c r="B27" s="27" t="s">
        <v>26</v>
      </c>
      <c r="C27" s="27"/>
      <c r="D27" s="47">
        <f>+D7+D14+D17+D20+D23+D25</f>
        <v>16875.975326217744</v>
      </c>
      <c r="E27" s="12">
        <v>3.918448807982202</v>
      </c>
      <c r="F27" s="99"/>
      <c r="G27" s="14"/>
    </row>
    <row r="28" spans="1:6" ht="15">
      <c r="A28" s="28"/>
      <c r="B28" s="29"/>
      <c r="C28" s="30"/>
      <c r="D28" s="90"/>
      <c r="E28" s="61"/>
      <c r="F28" s="2"/>
    </row>
    <row r="29" spans="1:6" ht="15">
      <c r="A29" s="33"/>
      <c r="B29" s="33"/>
      <c r="C29" s="33"/>
      <c r="D29" s="33"/>
      <c r="E29" s="33"/>
      <c r="F29" s="34"/>
    </row>
    <row r="30" spans="1:6" ht="105">
      <c r="A30" s="11" t="s">
        <v>27</v>
      </c>
      <c r="B30" s="11" t="s">
        <v>28</v>
      </c>
      <c r="C30" s="11" t="s">
        <v>29</v>
      </c>
      <c r="D30" s="11" t="s">
        <v>30</v>
      </c>
      <c r="E30" s="11" t="s">
        <v>31</v>
      </c>
      <c r="F30" s="11" t="s">
        <v>32</v>
      </c>
    </row>
    <row r="31" spans="1:6" ht="15">
      <c r="A31" s="11">
        <v>1</v>
      </c>
      <c r="B31" s="86" t="s">
        <v>145</v>
      </c>
      <c r="C31" s="11" t="s">
        <v>146</v>
      </c>
      <c r="D31" s="11">
        <v>10318</v>
      </c>
      <c r="E31" s="36">
        <f>D31/12/$D$2</f>
        <v>2.3957462617256433</v>
      </c>
      <c r="F31" s="11">
        <v>2</v>
      </c>
    </row>
    <row r="32" spans="1:6" ht="15">
      <c r="A32" s="11"/>
      <c r="B32" s="38" t="s">
        <v>35</v>
      </c>
      <c r="C32" s="10"/>
      <c r="D32" s="53">
        <f>SUM(D31:D31)</f>
        <v>10318</v>
      </c>
      <c r="E32" s="39">
        <f>SUM(E31:E31)</f>
        <v>2.3957462617256433</v>
      </c>
      <c r="F32" s="40"/>
    </row>
    <row r="33" spans="1:6" ht="15">
      <c r="A33" s="28"/>
      <c r="B33" s="29"/>
      <c r="C33" s="41"/>
      <c r="D33" s="41"/>
      <c r="E33" s="41"/>
      <c r="F33" s="41"/>
    </row>
    <row r="34" spans="1:6" ht="15">
      <c r="A34" s="28"/>
      <c r="B34" s="29"/>
      <c r="C34" s="41"/>
      <c r="D34" s="41"/>
      <c r="E34" s="41"/>
      <c r="F34" s="41"/>
    </row>
    <row r="35" spans="1:6" ht="29.25">
      <c r="A35" s="28"/>
      <c r="B35" s="29" t="s">
        <v>36</v>
      </c>
      <c r="C35" s="42">
        <f>D27+D32</f>
        <v>27193.975326217744</v>
      </c>
      <c r="D35" s="42"/>
      <c r="E35" s="42"/>
      <c r="F35" s="41"/>
    </row>
    <row r="36" spans="1:6" ht="15">
      <c r="A36" s="28"/>
      <c r="B36" s="29" t="s">
        <v>37</v>
      </c>
      <c r="C36" s="43">
        <f>E27+E32</f>
        <v>6.3141950697078455</v>
      </c>
      <c r="D36" s="41"/>
      <c r="E36" s="41"/>
      <c r="F36" s="41"/>
    </row>
    <row r="37" spans="1:6" ht="15">
      <c r="A37" s="28"/>
      <c r="B37" s="29"/>
      <c r="C37" s="43"/>
      <c r="D37" s="41"/>
      <c r="E37" s="41"/>
      <c r="F37" s="41"/>
    </row>
    <row r="38" spans="1:6" ht="15">
      <c r="A38" s="2"/>
      <c r="B38" s="2"/>
      <c r="C38" s="2"/>
      <c r="D38" s="2"/>
      <c r="E38" s="2"/>
      <c r="F38" s="2"/>
    </row>
    <row r="39" spans="1:6" ht="33" customHeight="1">
      <c r="A39" s="116" t="s">
        <v>38</v>
      </c>
      <c r="B39" s="116"/>
      <c r="C39" s="116"/>
      <c r="D39" s="116"/>
      <c r="E39" s="116"/>
      <c r="F39" s="116"/>
    </row>
    <row r="40" spans="1:6" ht="15">
      <c r="A40" s="1"/>
      <c r="B40" s="1"/>
      <c r="C40" s="1"/>
      <c r="D40" s="2"/>
      <c r="E40" s="2"/>
      <c r="F40" s="2"/>
    </row>
    <row r="41" spans="1:6" ht="71.25">
      <c r="A41" s="8"/>
      <c r="B41" s="9" t="s">
        <v>3</v>
      </c>
      <c r="C41" s="9" t="s">
        <v>4</v>
      </c>
      <c r="D41" s="9" t="s">
        <v>5</v>
      </c>
      <c r="E41" s="9" t="s">
        <v>6</v>
      </c>
      <c r="F41" s="2"/>
    </row>
    <row r="42" spans="1:5" ht="30" customHeight="1">
      <c r="A42" s="117" t="s">
        <v>39</v>
      </c>
      <c r="B42" s="117"/>
      <c r="C42" s="117"/>
      <c r="D42" s="12">
        <f>+D43</f>
        <v>51.6816</v>
      </c>
      <c r="E42" s="12">
        <f>+E43</f>
        <v>0.012</v>
      </c>
    </row>
    <row r="43" spans="1:5" ht="30">
      <c r="A43" s="15">
        <v>1</v>
      </c>
      <c r="B43" s="44" t="s">
        <v>40</v>
      </c>
      <c r="C43" s="44" t="s">
        <v>112</v>
      </c>
      <c r="D43" s="17">
        <f>E43*12*$D$2</f>
        <v>51.6816</v>
      </c>
      <c r="E43" s="45">
        <v>0.012</v>
      </c>
    </row>
    <row r="44" spans="1:5" ht="30" customHeight="1">
      <c r="A44" s="117" t="s">
        <v>42</v>
      </c>
      <c r="B44" s="117"/>
      <c r="C44" s="117"/>
      <c r="D44" s="12">
        <f>D45+D46+D47</f>
        <v>2170.6272</v>
      </c>
      <c r="E44" s="12">
        <f>E45+E46+E47</f>
        <v>0.504</v>
      </c>
    </row>
    <row r="45" spans="1:5" ht="47.25" customHeight="1">
      <c r="A45" s="15">
        <v>2</v>
      </c>
      <c r="B45" s="44" t="s">
        <v>43</v>
      </c>
      <c r="C45" s="44" t="s">
        <v>44</v>
      </c>
      <c r="D45" s="17">
        <f>E45*$D$2*12</f>
        <v>103.3632</v>
      </c>
      <c r="E45" s="45">
        <v>0.024</v>
      </c>
    </row>
    <row r="46" spans="1:5" ht="30">
      <c r="A46" s="15">
        <v>3</v>
      </c>
      <c r="B46" s="73" t="s">
        <v>87</v>
      </c>
      <c r="C46" s="73" t="s">
        <v>88</v>
      </c>
      <c r="D46" s="17">
        <f>E46*$D$2*12</f>
        <v>1490.1527999999998</v>
      </c>
      <c r="E46" s="45">
        <v>0.346</v>
      </c>
    </row>
    <row r="47" spans="1:5" ht="30">
      <c r="A47" s="15">
        <v>4</v>
      </c>
      <c r="B47" s="46" t="s">
        <v>45</v>
      </c>
      <c r="C47" s="8" t="s">
        <v>94</v>
      </c>
      <c r="D47" s="17">
        <f>E47*$D$2*12</f>
        <v>577.1111999999999</v>
      </c>
      <c r="E47" s="18">
        <v>0.134</v>
      </c>
    </row>
    <row r="48" spans="1:6" ht="15">
      <c r="A48" s="9"/>
      <c r="B48" s="27" t="s">
        <v>26</v>
      </c>
      <c r="C48" s="27"/>
      <c r="D48" s="47">
        <f>D42+D44</f>
        <v>2222.3088</v>
      </c>
      <c r="E48" s="12">
        <f>E42+E44</f>
        <v>0.516</v>
      </c>
      <c r="F48" s="6"/>
    </row>
    <row r="49" spans="1:6" ht="15">
      <c r="A49" s="2"/>
      <c r="B49" s="2"/>
      <c r="C49" s="2"/>
      <c r="D49" s="2"/>
      <c r="E49" s="2"/>
      <c r="F49" s="2"/>
    </row>
    <row r="51" spans="1:6" ht="105">
      <c r="A51" s="11" t="s">
        <v>27</v>
      </c>
      <c r="B51" s="11" t="s">
        <v>28</v>
      </c>
      <c r="C51" s="11" t="s">
        <v>29</v>
      </c>
      <c r="D51" s="11" t="s">
        <v>30</v>
      </c>
      <c r="E51" s="11" t="s">
        <v>31</v>
      </c>
      <c r="F51" s="11" t="s">
        <v>32</v>
      </c>
    </row>
    <row r="52" spans="1:6" ht="15">
      <c r="A52" s="11">
        <v>1</v>
      </c>
      <c r="B52" s="86" t="s">
        <v>145</v>
      </c>
      <c r="C52" s="11" t="s">
        <v>96</v>
      </c>
      <c r="D52" s="11">
        <v>2866.11</v>
      </c>
      <c r="E52" s="36">
        <f>D52/12/$D$2</f>
        <v>0.6654848147116189</v>
      </c>
      <c r="F52" s="11">
        <v>2</v>
      </c>
    </row>
    <row r="53" spans="1:6" ht="15">
      <c r="A53" s="11"/>
      <c r="B53" s="38" t="s">
        <v>35</v>
      </c>
      <c r="C53" s="10"/>
      <c r="D53" s="53">
        <f>SUM(D52:D52)</f>
        <v>2866.11</v>
      </c>
      <c r="E53" s="39">
        <f>SUM(E52:E52)</f>
        <v>0.6654848147116189</v>
      </c>
      <c r="F53" s="40"/>
    </row>
    <row r="56" spans="2:3" ht="29.25">
      <c r="B56" s="29" t="s">
        <v>201</v>
      </c>
      <c r="C56" s="42">
        <f>C35</f>
        <v>27193.975326217744</v>
      </c>
    </row>
  </sheetData>
  <sheetProtection/>
  <mergeCells count="10">
    <mergeCell ref="A42:C42"/>
    <mergeCell ref="A44:C44"/>
    <mergeCell ref="A14:C14"/>
    <mergeCell ref="A17:C17"/>
    <mergeCell ref="A20:C20"/>
    <mergeCell ref="A23:C23"/>
    <mergeCell ref="A4:E4"/>
    <mergeCell ref="A7:C7"/>
    <mergeCell ref="A25:C25"/>
    <mergeCell ref="A39:F39"/>
  </mergeCells>
  <printOptions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5">
      <selection activeCell="B45" sqref="B45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110" t="s">
        <v>143</v>
      </c>
    </row>
    <row r="2" spans="1:6" ht="34.5" customHeight="1">
      <c r="A2" s="2"/>
      <c r="B2" s="1" t="s">
        <v>202</v>
      </c>
      <c r="C2" s="4"/>
      <c r="D2" s="5">
        <v>213.37</v>
      </c>
      <c r="E2" s="6" t="s">
        <v>1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16" t="s">
        <v>2</v>
      </c>
      <c r="B4" s="116"/>
      <c r="C4" s="116"/>
      <c r="D4" s="116"/>
      <c r="E4" s="116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3</v>
      </c>
      <c r="C6" s="9" t="s">
        <v>4</v>
      </c>
      <c r="D6" s="9" t="s">
        <v>5</v>
      </c>
      <c r="E6" s="9" t="s">
        <v>6</v>
      </c>
      <c r="F6" s="2"/>
    </row>
    <row r="7" spans="1:7" ht="15">
      <c r="A7" s="118" t="s">
        <v>49</v>
      </c>
      <c r="B7" s="119"/>
      <c r="C7" s="120"/>
      <c r="D7" s="12">
        <f>SUM(D8:D9)</f>
        <v>166.6410560644283</v>
      </c>
      <c r="E7" s="12">
        <v>0.06508297638860054</v>
      </c>
      <c r="F7" s="99"/>
      <c r="G7" s="14"/>
    </row>
    <row r="8" spans="1:7" ht="15.75" customHeight="1">
      <c r="A8" s="15" t="s">
        <v>50</v>
      </c>
      <c r="B8" s="8" t="s">
        <v>11</v>
      </c>
      <c r="C8" s="16" t="s">
        <v>12</v>
      </c>
      <c r="D8" s="17">
        <f>E8*$D$2*12</f>
        <v>148.97639986683862</v>
      </c>
      <c r="E8" s="20">
        <v>0.058183905839167736</v>
      </c>
      <c r="F8" s="99"/>
      <c r="G8" s="14"/>
    </row>
    <row r="9" spans="1:7" ht="30">
      <c r="A9" s="15" t="s">
        <v>51</v>
      </c>
      <c r="B9" s="22" t="s">
        <v>13</v>
      </c>
      <c r="C9" s="22" t="s">
        <v>14</v>
      </c>
      <c r="D9" s="17">
        <f>E9*$D$2*12</f>
        <v>17.6646561975897</v>
      </c>
      <c r="E9" s="17">
        <v>0.006899070549432793</v>
      </c>
      <c r="F9" s="99"/>
      <c r="G9" s="14"/>
    </row>
    <row r="10" spans="1:7" ht="15">
      <c r="A10" s="118" t="s">
        <v>52</v>
      </c>
      <c r="B10" s="121"/>
      <c r="C10" s="122"/>
      <c r="D10" s="23">
        <f>SUM(D11:D12)</f>
        <v>54.669077125235475</v>
      </c>
      <c r="E10" s="23">
        <v>0.02135143847355746</v>
      </c>
      <c r="F10" s="99"/>
      <c r="G10" s="14"/>
    </row>
    <row r="11" spans="1:7" ht="15" customHeight="1">
      <c r="A11" s="15" t="s">
        <v>53</v>
      </c>
      <c r="B11" s="22" t="s">
        <v>16</v>
      </c>
      <c r="C11" s="22" t="s">
        <v>17</v>
      </c>
      <c r="D11" s="17">
        <f>E11*12*$D$2</f>
        <v>24.282015853130876</v>
      </c>
      <c r="E11" s="17">
        <v>0.009483532460487602</v>
      </c>
      <c r="F11" s="99"/>
      <c r="G11" s="14"/>
    </row>
    <row r="12" spans="1:7" ht="60">
      <c r="A12" s="15" t="s">
        <v>54</v>
      </c>
      <c r="B12" s="22" t="s">
        <v>18</v>
      </c>
      <c r="C12" s="22" t="s">
        <v>17</v>
      </c>
      <c r="D12" s="17">
        <f>E12*12*$D$2</f>
        <v>30.3870612721046</v>
      </c>
      <c r="E12" s="17">
        <v>0.011867906013069862</v>
      </c>
      <c r="F12" s="99"/>
      <c r="G12" s="14"/>
    </row>
    <row r="13" spans="1:7" ht="15">
      <c r="A13" s="123" t="s">
        <v>55</v>
      </c>
      <c r="B13" s="124"/>
      <c r="C13" s="124"/>
      <c r="D13" s="24">
        <f>SUM(D14:D15)</f>
        <v>1348.4718833670283</v>
      </c>
      <c r="E13" s="24">
        <v>0.5266563103868976</v>
      </c>
      <c r="F13" s="99"/>
      <c r="G13" s="14"/>
    </row>
    <row r="14" spans="1:7" ht="75">
      <c r="A14" s="15" t="s">
        <v>56</v>
      </c>
      <c r="B14" s="22" t="s">
        <v>69</v>
      </c>
      <c r="C14" s="22" t="s">
        <v>17</v>
      </c>
      <c r="D14" s="17">
        <f>E14*12*$D$2</f>
        <v>22.973822378340653</v>
      </c>
      <c r="E14" s="17">
        <v>0.008972607199676873</v>
      </c>
      <c r="F14" s="99"/>
      <c r="G14" s="14"/>
    </row>
    <row r="15" spans="1:7" ht="90">
      <c r="A15" s="15" t="s">
        <v>57</v>
      </c>
      <c r="B15" s="22" t="s">
        <v>21</v>
      </c>
      <c r="C15" s="22" t="s">
        <v>63</v>
      </c>
      <c r="D15" s="17">
        <f>E15*12*$D$2</f>
        <v>1325.4980609886877</v>
      </c>
      <c r="E15" s="20">
        <v>0.5176837031872208</v>
      </c>
      <c r="F15" s="99"/>
      <c r="G15" s="14"/>
    </row>
    <row r="16" spans="1:7" ht="15">
      <c r="A16" s="123" t="s">
        <v>58</v>
      </c>
      <c r="B16" s="123"/>
      <c r="C16" s="123"/>
      <c r="D16" s="25">
        <f>SUM(D17)</f>
        <v>448.7245725600008</v>
      </c>
      <c r="E16" s="25">
        <v>0.17525291456156003</v>
      </c>
      <c r="F16" s="99"/>
      <c r="G16" s="14"/>
    </row>
    <row r="17" spans="1:7" ht="15">
      <c r="A17" s="15" t="s">
        <v>59</v>
      </c>
      <c r="B17" s="22" t="s">
        <v>24</v>
      </c>
      <c r="C17" s="22" t="s">
        <v>25</v>
      </c>
      <c r="D17" s="17">
        <f>E17*12*$D$2</f>
        <v>448.7245725600008</v>
      </c>
      <c r="E17" s="26">
        <v>0.17525291456156003</v>
      </c>
      <c r="F17" s="99"/>
      <c r="G17" s="14"/>
    </row>
    <row r="18" spans="1:7" ht="15">
      <c r="A18" s="9"/>
      <c r="B18" s="27" t="s">
        <v>26</v>
      </c>
      <c r="C18" s="27"/>
      <c r="D18" s="47">
        <f>D7+D10+D13+D16</f>
        <v>2018.5065891166928</v>
      </c>
      <c r="E18" s="12">
        <v>0.7883436398106157</v>
      </c>
      <c r="F18" s="99"/>
      <c r="G18" s="14"/>
    </row>
    <row r="19" spans="1:6" ht="15">
      <c r="A19" s="28"/>
      <c r="B19" s="29"/>
      <c r="C19" s="30"/>
      <c r="D19" s="31"/>
      <c r="E19" s="32"/>
      <c r="F19" s="2"/>
    </row>
    <row r="20" spans="1:6" ht="15">
      <c r="A20" s="33"/>
      <c r="B20" s="33"/>
      <c r="C20" s="33"/>
      <c r="D20" s="33"/>
      <c r="E20" s="33"/>
      <c r="F20" s="34"/>
    </row>
    <row r="21" spans="1:6" ht="105">
      <c r="A21" s="11" t="s">
        <v>27</v>
      </c>
      <c r="B21" s="11" t="s">
        <v>28</v>
      </c>
      <c r="C21" s="11" t="s">
        <v>29</v>
      </c>
      <c r="D21" s="11" t="s">
        <v>30</v>
      </c>
      <c r="E21" s="11" t="s">
        <v>31</v>
      </c>
      <c r="F21" s="11" t="s">
        <v>32</v>
      </c>
    </row>
    <row r="22" spans="1:6" ht="15">
      <c r="A22" s="11">
        <v>1</v>
      </c>
      <c r="B22" s="8" t="s">
        <v>139</v>
      </c>
      <c r="C22" s="11" t="s">
        <v>148</v>
      </c>
      <c r="D22" s="81">
        <v>6129.2</v>
      </c>
      <c r="E22" s="36">
        <f>D22/12/$D$2</f>
        <v>2.393807314367843</v>
      </c>
      <c r="F22" s="37">
        <v>2</v>
      </c>
    </row>
    <row r="23" spans="1:6" ht="15">
      <c r="A23" s="11"/>
      <c r="B23" s="38" t="s">
        <v>35</v>
      </c>
      <c r="C23" s="10"/>
      <c r="D23" s="53">
        <f>SUM(D22:D22)</f>
        <v>6129.2</v>
      </c>
      <c r="E23" s="39">
        <f>SUM(E22:E22)</f>
        <v>2.393807314367843</v>
      </c>
      <c r="F23" s="40"/>
    </row>
    <row r="24" spans="1:6" ht="15">
      <c r="A24" s="28"/>
      <c r="B24" s="29"/>
      <c r="C24" s="41"/>
      <c r="D24" s="41"/>
      <c r="E24" s="41"/>
      <c r="F24" s="41"/>
    </row>
    <row r="25" spans="1:6" ht="15">
      <c r="A25" s="28"/>
      <c r="B25" s="29"/>
      <c r="C25" s="41"/>
      <c r="D25" s="41"/>
      <c r="E25" s="41"/>
      <c r="F25" s="41"/>
    </row>
    <row r="26" spans="1:6" ht="29.25">
      <c r="A26" s="28"/>
      <c r="B26" s="29" t="s">
        <v>36</v>
      </c>
      <c r="C26" s="42">
        <f>D18+D23</f>
        <v>8147.706589116693</v>
      </c>
      <c r="D26" s="42"/>
      <c r="E26" s="42"/>
      <c r="F26" s="41"/>
    </row>
    <row r="27" spans="1:6" ht="15">
      <c r="A27" s="28"/>
      <c r="B27" s="29" t="s">
        <v>37</v>
      </c>
      <c r="C27" s="43">
        <f>E18+E23</f>
        <v>3.182150954178459</v>
      </c>
      <c r="D27" s="41"/>
      <c r="E27" s="41"/>
      <c r="F27" s="41"/>
    </row>
    <row r="28" spans="1:6" ht="15">
      <c r="A28" s="28"/>
      <c r="B28" s="29"/>
      <c r="C28" s="43"/>
      <c r="D28" s="41"/>
      <c r="E28" s="41"/>
      <c r="F28" s="41"/>
    </row>
    <row r="29" spans="1:6" ht="15">
      <c r="A29" s="2"/>
      <c r="B29" s="2"/>
      <c r="C29" s="2"/>
      <c r="D29" s="2"/>
      <c r="E29" s="2"/>
      <c r="F29" s="2"/>
    </row>
    <row r="30" spans="1:6" ht="33" customHeight="1">
      <c r="A30" s="116" t="s">
        <v>38</v>
      </c>
      <c r="B30" s="116"/>
      <c r="C30" s="116"/>
      <c r="D30" s="116"/>
      <c r="E30" s="116"/>
      <c r="F30" s="116"/>
    </row>
    <row r="31" spans="1:6" ht="15">
      <c r="A31" s="1"/>
      <c r="B31" s="1"/>
      <c r="C31" s="1"/>
      <c r="D31" s="2"/>
      <c r="E31" s="2"/>
      <c r="F31" s="2"/>
    </row>
    <row r="32" spans="1:6" ht="71.25">
      <c r="A32" s="8"/>
      <c r="B32" s="9" t="s">
        <v>3</v>
      </c>
      <c r="C32" s="9" t="s">
        <v>4</v>
      </c>
      <c r="D32" s="9" t="s">
        <v>5</v>
      </c>
      <c r="E32" s="9" t="s">
        <v>6</v>
      </c>
      <c r="F32" s="2"/>
    </row>
    <row r="33" spans="1:5" ht="30" customHeight="1">
      <c r="A33" s="117" t="s">
        <v>39</v>
      </c>
      <c r="B33" s="117"/>
      <c r="C33" s="117"/>
      <c r="D33" s="12">
        <f>+D34</f>
        <v>30.725280000000005</v>
      </c>
      <c r="E33" s="12">
        <f>+E34</f>
        <v>0.012</v>
      </c>
    </row>
    <row r="34" spans="1:5" ht="30">
      <c r="A34" s="15" t="s">
        <v>50</v>
      </c>
      <c r="B34" s="44" t="s">
        <v>40</v>
      </c>
      <c r="C34" s="44" t="s">
        <v>41</v>
      </c>
      <c r="D34" s="17">
        <f>E34*12*$D$2</f>
        <v>30.725280000000005</v>
      </c>
      <c r="E34" s="45">
        <v>0.012</v>
      </c>
    </row>
    <row r="35" spans="1:5" ht="30" customHeight="1">
      <c r="A35" s="117" t="s">
        <v>42</v>
      </c>
      <c r="B35" s="117"/>
      <c r="C35" s="117"/>
      <c r="D35" s="12">
        <f>D36</f>
        <v>61.45056000000001</v>
      </c>
      <c r="E35" s="12">
        <f>E36</f>
        <v>0.024</v>
      </c>
    </row>
    <row r="36" spans="1:5" ht="45">
      <c r="A36" s="15" t="s">
        <v>51</v>
      </c>
      <c r="B36" s="44" t="s">
        <v>43</v>
      </c>
      <c r="C36" s="44" t="s">
        <v>44</v>
      </c>
      <c r="D36" s="17">
        <f>E36*$D$2*12</f>
        <v>61.45056000000001</v>
      </c>
      <c r="E36" s="45">
        <v>0.024</v>
      </c>
    </row>
    <row r="37" spans="1:6" ht="15">
      <c r="A37" s="9"/>
      <c r="B37" s="27" t="s">
        <v>26</v>
      </c>
      <c r="C37" s="27"/>
      <c r="D37" s="47">
        <f>D33+D35</f>
        <v>92.17584000000002</v>
      </c>
      <c r="E37" s="12">
        <f>E33+E35</f>
        <v>0.036000000000000004</v>
      </c>
      <c r="F37" s="6"/>
    </row>
    <row r="38" spans="1:6" ht="15">
      <c r="A38" s="2"/>
      <c r="B38" s="2"/>
      <c r="C38" s="2"/>
      <c r="D38" s="2"/>
      <c r="E38" s="2"/>
      <c r="F38" s="2"/>
    </row>
    <row r="39" spans="1:6" ht="15">
      <c r="A39" s="33"/>
      <c r="B39" s="33"/>
      <c r="C39" s="33"/>
      <c r="D39" s="33"/>
      <c r="E39" s="33"/>
      <c r="F39" s="34"/>
    </row>
    <row r="40" spans="1:6" ht="105">
      <c r="A40" s="11" t="s">
        <v>27</v>
      </c>
      <c r="B40" s="11" t="s">
        <v>28</v>
      </c>
      <c r="C40" s="11" t="s">
        <v>29</v>
      </c>
      <c r="D40" s="11" t="s">
        <v>30</v>
      </c>
      <c r="E40" s="11" t="s">
        <v>46</v>
      </c>
      <c r="F40" s="11" t="s">
        <v>32</v>
      </c>
    </row>
    <row r="41" spans="1:6" ht="15">
      <c r="A41" s="11" t="s">
        <v>50</v>
      </c>
      <c r="B41" s="86" t="s">
        <v>127</v>
      </c>
      <c r="C41" s="11" t="s">
        <v>203</v>
      </c>
      <c r="D41" s="35">
        <v>1207.2</v>
      </c>
      <c r="E41" s="49">
        <f>D41/12/$D$2</f>
        <v>0.47148146412335384</v>
      </c>
      <c r="F41" s="11">
        <v>2</v>
      </c>
    </row>
    <row r="42" spans="1:6" ht="15">
      <c r="A42" s="50"/>
      <c r="B42" s="50" t="s">
        <v>35</v>
      </c>
      <c r="C42" s="50"/>
      <c r="D42" s="51">
        <f>SUM(D41:D41)</f>
        <v>1207.2</v>
      </c>
      <c r="E42" s="52">
        <f>SUM(E41:E41)</f>
        <v>0.47148146412335384</v>
      </c>
      <c r="F42" s="50"/>
    </row>
    <row r="45" spans="2:3" ht="29.25">
      <c r="B45" s="29" t="s">
        <v>204</v>
      </c>
      <c r="C45" s="54">
        <f>C26</f>
        <v>8147.706589116693</v>
      </c>
    </row>
  </sheetData>
  <sheetProtection/>
  <mergeCells count="8">
    <mergeCell ref="A4:E4"/>
    <mergeCell ref="A30:F30"/>
    <mergeCell ref="A33:C33"/>
    <mergeCell ref="A35:C35"/>
    <mergeCell ref="A7:C7"/>
    <mergeCell ref="A10:C10"/>
    <mergeCell ref="A13:C13"/>
    <mergeCell ref="A16:C16"/>
  </mergeCells>
  <printOptions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0">
      <selection activeCell="B12" sqref="B12:C13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6" width="9.125" style="3" customWidth="1"/>
    <col min="7" max="16384" width="9.125" style="3" customWidth="1"/>
  </cols>
  <sheetData>
    <row r="1" ht="15">
      <c r="B1" s="110" t="s">
        <v>79</v>
      </c>
    </row>
    <row r="2" ht="15">
      <c r="B2" s="110"/>
    </row>
    <row r="3" spans="1:6" ht="21.75" customHeight="1">
      <c r="A3" s="2"/>
      <c r="B3" s="1" t="s">
        <v>205</v>
      </c>
      <c r="C3" s="4"/>
      <c r="D3" s="5">
        <v>267.5</v>
      </c>
      <c r="E3" s="6" t="s">
        <v>1</v>
      </c>
      <c r="F3" s="2"/>
    </row>
    <row r="4" spans="1:6" ht="15">
      <c r="A4" s="2"/>
      <c r="B4" s="7"/>
      <c r="C4" s="2"/>
      <c r="D4" s="2"/>
      <c r="E4" s="2"/>
      <c r="F4" s="2"/>
    </row>
    <row r="5" spans="1:6" ht="30.75" customHeight="1">
      <c r="A5" s="116" t="s">
        <v>2</v>
      </c>
      <c r="B5" s="116"/>
      <c r="C5" s="116"/>
      <c r="D5" s="116"/>
      <c r="E5" s="116"/>
      <c r="F5" s="2"/>
    </row>
    <row r="6" spans="1:6" ht="15">
      <c r="A6" s="1"/>
      <c r="B6" s="1"/>
      <c r="C6" s="1"/>
      <c r="D6" s="1"/>
      <c r="E6" s="1"/>
      <c r="F6" s="2"/>
    </row>
    <row r="7" spans="1:6" ht="71.25">
      <c r="A7" s="8"/>
      <c r="B7" s="9" t="s">
        <v>3</v>
      </c>
      <c r="C7" s="9" t="s">
        <v>4</v>
      </c>
      <c r="D7" s="9" t="s">
        <v>5</v>
      </c>
      <c r="E7" s="9" t="s">
        <v>6</v>
      </c>
      <c r="F7" s="2"/>
    </row>
    <row r="8" spans="1:7" ht="15">
      <c r="A8" s="118" t="s">
        <v>60</v>
      </c>
      <c r="B8" s="121"/>
      <c r="C8" s="122"/>
      <c r="D8" s="23">
        <f>SUM(D9:D10)</f>
        <v>83.29915189060068</v>
      </c>
      <c r="E8" s="23">
        <v>0.02594989155470426</v>
      </c>
      <c r="F8" s="99"/>
      <c r="G8" s="14"/>
    </row>
    <row r="9" spans="1:7" ht="18.75" customHeight="1">
      <c r="A9" s="15" t="s">
        <v>50</v>
      </c>
      <c r="B9" s="22" t="s">
        <v>16</v>
      </c>
      <c r="C9" s="22" t="s">
        <v>17</v>
      </c>
      <c r="D9" s="17">
        <f>E9*12*$D$3</f>
        <v>34.64502286216337</v>
      </c>
      <c r="E9" s="17">
        <v>0.010792842013135006</v>
      </c>
      <c r="F9" s="99"/>
      <c r="G9" s="14"/>
    </row>
    <row r="10" spans="1:7" ht="60">
      <c r="A10" s="15" t="s">
        <v>51</v>
      </c>
      <c r="B10" s="22" t="s">
        <v>134</v>
      </c>
      <c r="C10" s="22" t="s">
        <v>17</v>
      </c>
      <c r="D10" s="17">
        <f>E10*12*$D$3</f>
        <v>48.65412902843732</v>
      </c>
      <c r="E10" s="17">
        <v>0.015157049541569257</v>
      </c>
      <c r="F10" s="99"/>
      <c r="G10" s="14"/>
    </row>
    <row r="11" spans="1:7" ht="15">
      <c r="A11" s="123" t="s">
        <v>61</v>
      </c>
      <c r="B11" s="124"/>
      <c r="C11" s="124"/>
      <c r="D11" s="24">
        <f>SUM(D12:D13)</f>
        <v>2213.940023482483</v>
      </c>
      <c r="E11" s="24">
        <v>0.6897009418948543</v>
      </c>
      <c r="F11" s="99"/>
      <c r="G11" s="14"/>
    </row>
    <row r="12" spans="1:7" ht="75">
      <c r="A12" s="15" t="s">
        <v>53</v>
      </c>
      <c r="B12" s="22" t="s">
        <v>69</v>
      </c>
      <c r="C12" s="22" t="s">
        <v>17</v>
      </c>
      <c r="D12" s="17">
        <f>E12*12*$D$3</f>
        <v>122.17404780791937</v>
      </c>
      <c r="E12" s="17">
        <v>0.038060451030504476</v>
      </c>
      <c r="F12" s="99"/>
      <c r="G12" s="14"/>
    </row>
    <row r="13" spans="1:7" ht="90">
      <c r="A13" s="15" t="s">
        <v>54</v>
      </c>
      <c r="B13" s="22" t="s">
        <v>21</v>
      </c>
      <c r="C13" s="22" t="s">
        <v>63</v>
      </c>
      <c r="D13" s="17">
        <f>E13*12*$D$3</f>
        <v>2091.7659756745634</v>
      </c>
      <c r="E13" s="20">
        <v>0.6516404908643499</v>
      </c>
      <c r="F13" s="99"/>
      <c r="G13" s="14"/>
    </row>
    <row r="14" spans="1:7" ht="15">
      <c r="A14" s="123" t="s">
        <v>64</v>
      </c>
      <c r="B14" s="123"/>
      <c r="C14" s="123"/>
      <c r="D14" s="25">
        <f>SUM(D15)</f>
        <v>569.4814231003705</v>
      </c>
      <c r="E14" s="25">
        <v>0.1774085430219223</v>
      </c>
      <c r="F14" s="99"/>
      <c r="G14" s="14"/>
    </row>
    <row r="15" spans="1:7" ht="15">
      <c r="A15" s="15" t="s">
        <v>56</v>
      </c>
      <c r="B15" s="22" t="s">
        <v>24</v>
      </c>
      <c r="C15" s="22" t="s">
        <v>25</v>
      </c>
      <c r="D15" s="17">
        <f>E15*12*$D$3</f>
        <v>569.4814231003705</v>
      </c>
      <c r="E15" s="26">
        <v>0.1774085430219223</v>
      </c>
      <c r="F15" s="99"/>
      <c r="G15" s="14"/>
    </row>
    <row r="16" spans="1:7" ht="15">
      <c r="A16" s="9"/>
      <c r="B16" s="27" t="s">
        <v>26</v>
      </c>
      <c r="C16" s="27"/>
      <c r="D16" s="47">
        <f>+D8+D11+D14</f>
        <v>2866.720598473454</v>
      </c>
      <c r="E16" s="12">
        <v>0.8930593764714809</v>
      </c>
      <c r="F16" s="99"/>
      <c r="G16" s="14"/>
    </row>
    <row r="17" spans="1:6" ht="15">
      <c r="A17" s="28"/>
      <c r="B17" s="29"/>
      <c r="C17" s="30"/>
      <c r="D17" s="31"/>
      <c r="E17" s="32"/>
      <c r="F17" s="2"/>
    </row>
    <row r="18" spans="1:6" ht="15">
      <c r="A18" s="33"/>
      <c r="B18" s="33"/>
      <c r="C18" s="33"/>
      <c r="D18" s="33"/>
      <c r="E18" s="33"/>
      <c r="F18" s="34"/>
    </row>
    <row r="19" spans="1:6" ht="105">
      <c r="A19" s="11" t="s">
        <v>27</v>
      </c>
      <c r="B19" s="11" t="s">
        <v>28</v>
      </c>
      <c r="C19" s="11" t="s">
        <v>29</v>
      </c>
      <c r="D19" s="11" t="s">
        <v>30</v>
      </c>
      <c r="E19" s="11" t="s">
        <v>31</v>
      </c>
      <c r="F19" s="11" t="s">
        <v>32</v>
      </c>
    </row>
    <row r="20" spans="1:6" ht="15">
      <c r="A20" s="11">
        <v>1</v>
      </c>
      <c r="B20" s="8" t="s">
        <v>139</v>
      </c>
      <c r="C20" s="11" t="s">
        <v>148</v>
      </c>
      <c r="D20" s="81">
        <v>7697.8</v>
      </c>
      <c r="E20" s="36">
        <f>D20/12/$D$3</f>
        <v>2.398068535825545</v>
      </c>
      <c r="F20" s="37">
        <v>2</v>
      </c>
    </row>
    <row r="21" spans="1:6" ht="15">
      <c r="A21" s="11"/>
      <c r="B21" s="38" t="s">
        <v>35</v>
      </c>
      <c r="C21" s="10"/>
      <c r="D21" s="53">
        <f>SUM(D20:D20)</f>
        <v>7697.8</v>
      </c>
      <c r="E21" s="39">
        <f>SUM(E20:E20)</f>
        <v>2.398068535825545</v>
      </c>
      <c r="F21" s="40"/>
    </row>
    <row r="22" spans="1:6" ht="15">
      <c r="A22" s="28"/>
      <c r="B22" s="29"/>
      <c r="C22" s="41"/>
      <c r="D22" s="41"/>
      <c r="E22" s="41"/>
      <c r="F22" s="41"/>
    </row>
    <row r="23" spans="1:6" ht="15">
      <c r="A23" s="28"/>
      <c r="B23" s="29"/>
      <c r="C23" s="41"/>
      <c r="D23" s="41"/>
      <c r="E23" s="41"/>
      <c r="F23" s="41"/>
    </row>
    <row r="24" spans="1:6" ht="29.25">
      <c r="A24" s="28"/>
      <c r="B24" s="29" t="s">
        <v>36</v>
      </c>
      <c r="C24" s="42">
        <f>D16+D21</f>
        <v>10564.520598473455</v>
      </c>
      <c r="D24" s="42"/>
      <c r="E24" s="42"/>
      <c r="F24" s="41"/>
    </row>
    <row r="25" spans="1:6" ht="15">
      <c r="A25" s="28"/>
      <c r="B25" s="29" t="s">
        <v>37</v>
      </c>
      <c r="C25" s="43">
        <f>E16+E21</f>
        <v>3.291127912297026</v>
      </c>
      <c r="D25" s="41"/>
      <c r="E25" s="41"/>
      <c r="F25" s="41"/>
    </row>
    <row r="26" spans="1:6" ht="67.5" customHeight="1">
      <c r="A26" s="28"/>
      <c r="B26" s="29"/>
      <c r="C26" s="43"/>
      <c r="D26" s="41"/>
      <c r="E26" s="41"/>
      <c r="F26" s="41"/>
    </row>
    <row r="27" spans="1:6" ht="15">
      <c r="A27" s="28"/>
      <c r="B27" s="29"/>
      <c r="C27" s="43"/>
      <c r="D27" s="41"/>
      <c r="E27" s="41"/>
      <c r="F27" s="41"/>
    </row>
    <row r="28" spans="1:6" ht="33" customHeight="1">
      <c r="A28" s="116" t="s">
        <v>38</v>
      </c>
      <c r="B28" s="116"/>
      <c r="C28" s="116"/>
      <c r="D28" s="116"/>
      <c r="E28" s="116"/>
      <c r="F28" s="116"/>
    </row>
    <row r="29" spans="1:6" ht="15">
      <c r="A29" s="1"/>
      <c r="B29" s="1"/>
      <c r="C29" s="1"/>
      <c r="D29" s="2"/>
      <c r="E29" s="2"/>
      <c r="F29" s="2"/>
    </row>
    <row r="30" spans="1:6" ht="71.25">
      <c r="A30" s="8"/>
      <c r="B30" s="9" t="s">
        <v>3</v>
      </c>
      <c r="C30" s="9" t="s">
        <v>4</v>
      </c>
      <c r="D30" s="9" t="s">
        <v>5</v>
      </c>
      <c r="E30" s="9" t="s">
        <v>6</v>
      </c>
      <c r="F30" s="2"/>
    </row>
    <row r="31" spans="1:5" ht="30" customHeight="1">
      <c r="A31" s="117" t="s">
        <v>39</v>
      </c>
      <c r="B31" s="117"/>
      <c r="C31" s="117"/>
      <c r="D31" s="12">
        <f>+D32</f>
        <v>38.52</v>
      </c>
      <c r="E31" s="12">
        <f>+E32</f>
        <v>0.012</v>
      </c>
    </row>
    <row r="32" spans="1:5" ht="30">
      <c r="A32" s="15" t="s">
        <v>50</v>
      </c>
      <c r="B32" s="44" t="s">
        <v>40</v>
      </c>
      <c r="C32" s="44" t="s">
        <v>41</v>
      </c>
      <c r="D32" s="17">
        <f>E32*12*$D$3</f>
        <v>38.52</v>
      </c>
      <c r="E32" s="45">
        <v>0.012</v>
      </c>
    </row>
    <row r="33" spans="1:5" ht="30" customHeight="1">
      <c r="A33" s="117" t="s">
        <v>42</v>
      </c>
      <c r="B33" s="117"/>
      <c r="C33" s="117"/>
      <c r="D33" s="12">
        <f>D34+D35</f>
        <v>308.15999999999997</v>
      </c>
      <c r="E33" s="12">
        <f>E34+E35</f>
        <v>0.096</v>
      </c>
    </row>
    <row r="34" spans="1:5" ht="46.5" customHeight="1">
      <c r="A34" s="15" t="s">
        <v>51</v>
      </c>
      <c r="B34" s="44" t="s">
        <v>43</v>
      </c>
      <c r="C34" s="44" t="s">
        <v>44</v>
      </c>
      <c r="D34" s="17">
        <f>E34*$D$3*12</f>
        <v>77.03999999999999</v>
      </c>
      <c r="E34" s="45">
        <v>0.024</v>
      </c>
    </row>
    <row r="35" spans="1:5" ht="15">
      <c r="A35" s="15" t="s">
        <v>53</v>
      </c>
      <c r="B35" s="46" t="s">
        <v>45</v>
      </c>
      <c r="C35" s="8" t="s">
        <v>41</v>
      </c>
      <c r="D35" s="17">
        <f>E35*$D$3*12</f>
        <v>231.11999999999998</v>
      </c>
      <c r="E35" s="18">
        <v>0.072</v>
      </c>
    </row>
    <row r="36" spans="1:6" ht="15">
      <c r="A36" s="9"/>
      <c r="B36" s="27" t="s">
        <v>26</v>
      </c>
      <c r="C36" s="27"/>
      <c r="D36" s="47">
        <f>D31+D33</f>
        <v>346.67999999999995</v>
      </c>
      <c r="E36" s="12">
        <f>E31+E33</f>
        <v>0.108</v>
      </c>
      <c r="F36" s="6"/>
    </row>
    <row r="37" spans="1:6" ht="15">
      <c r="A37" s="2"/>
      <c r="B37" s="2"/>
      <c r="C37" s="2"/>
      <c r="D37" s="2"/>
      <c r="E37" s="2"/>
      <c r="F37" s="2"/>
    </row>
    <row r="38" spans="1:6" ht="15">
      <c r="A38" s="33"/>
      <c r="B38" s="33"/>
      <c r="C38" s="33"/>
      <c r="D38" s="33"/>
      <c r="E38" s="33"/>
      <c r="F38" s="34"/>
    </row>
    <row r="39" spans="1:6" ht="105">
      <c r="A39" s="11" t="s">
        <v>27</v>
      </c>
      <c r="B39" s="11" t="s">
        <v>28</v>
      </c>
      <c r="C39" s="11" t="s">
        <v>29</v>
      </c>
      <c r="D39" s="11" t="s">
        <v>30</v>
      </c>
      <c r="E39" s="11" t="s">
        <v>46</v>
      </c>
      <c r="F39" s="11" t="s">
        <v>32</v>
      </c>
    </row>
    <row r="40" spans="1:6" ht="15">
      <c r="A40" s="11" t="s">
        <v>50</v>
      </c>
      <c r="B40" s="86" t="s">
        <v>127</v>
      </c>
      <c r="C40" s="11" t="s">
        <v>203</v>
      </c>
      <c r="D40" s="35">
        <v>1207.2</v>
      </c>
      <c r="E40" s="49">
        <f>D40/12/$D$3</f>
        <v>0.3760747663551402</v>
      </c>
      <c r="F40" s="11">
        <v>2</v>
      </c>
    </row>
    <row r="41" spans="1:6" ht="15">
      <c r="A41" s="50"/>
      <c r="B41" s="50" t="s">
        <v>35</v>
      </c>
      <c r="C41" s="50"/>
      <c r="D41" s="51">
        <f>SUM(D40:D40)</f>
        <v>1207.2</v>
      </c>
      <c r="E41" s="52">
        <f>SUM(E40:E40)</f>
        <v>0.3760747663551402</v>
      </c>
      <c r="F41" s="50"/>
    </row>
    <row r="44" spans="2:3" ht="29.25">
      <c r="B44" s="29" t="s">
        <v>173</v>
      </c>
      <c r="C44" s="54">
        <f>C24</f>
        <v>10564.520598473455</v>
      </c>
    </row>
  </sheetData>
  <sheetProtection/>
  <mergeCells count="7">
    <mergeCell ref="A5:E5"/>
    <mergeCell ref="A28:F28"/>
    <mergeCell ref="A31:C31"/>
    <mergeCell ref="A33:C33"/>
    <mergeCell ref="A8:C8"/>
    <mergeCell ref="A11:C11"/>
    <mergeCell ref="A14:C14"/>
  </mergeCells>
  <printOptions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2008-08-04T10:46:42Z</cp:lastPrinted>
  <dcterms:created xsi:type="dcterms:W3CDTF">2008-04-11T12:50:25Z</dcterms:created>
  <dcterms:modified xsi:type="dcterms:W3CDTF">2008-08-04T10:46:45Z</dcterms:modified>
  <cp:category/>
  <cp:version/>
  <cp:contentType/>
  <cp:contentStatus/>
</cp:coreProperties>
</file>