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Наб. космон. 5" sheetId="1" r:id="rId1"/>
  </sheets>
  <definedNames/>
  <calcPr fullCalcOnLoad="1"/>
</workbook>
</file>

<file path=xl/sharedStrings.xml><?xml version="1.0" encoding="utf-8"?>
<sst xmlns="http://schemas.openxmlformats.org/spreadsheetml/2006/main" count="134" uniqueCount="102">
  <si>
    <t>кв.м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</si>
  <si>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</si>
  <si>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</si>
  <si>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</si>
  <si>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</si>
  <si>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I. Содержание помещений общего пользования</t>
  </si>
  <si>
    <t xml:space="preserve">1. </t>
  </si>
  <si>
    <t>Подметание полов во всех помещениях общего пользования</t>
  </si>
  <si>
    <t>2 раза в неделю</t>
  </si>
  <si>
    <t>2.</t>
  </si>
  <si>
    <t>1 раз в неделю</t>
  </si>
  <si>
    <t xml:space="preserve">5. </t>
  </si>
  <si>
    <t>Мытье лестничных площадок и маршей</t>
  </si>
  <si>
    <t xml:space="preserve">6. </t>
  </si>
  <si>
    <t>Протирка пыли с  подоконников в помещениях общего пользования</t>
  </si>
  <si>
    <t>2 раза в год</t>
  </si>
  <si>
    <t xml:space="preserve">7. </t>
  </si>
  <si>
    <t xml:space="preserve">8. </t>
  </si>
  <si>
    <t>Уборка подвального помещения</t>
  </si>
  <si>
    <t>1 раз в год</t>
  </si>
  <si>
    <t xml:space="preserve">9. </t>
  </si>
  <si>
    <t xml:space="preserve">10. </t>
  </si>
  <si>
    <t>Подметание земельного участка в летний период</t>
  </si>
  <si>
    <t>11.</t>
  </si>
  <si>
    <t>Сдвижка и подметание снега при отсутствии снегопадов</t>
  </si>
  <si>
    <t>3 раза в месяц</t>
  </si>
  <si>
    <t>Сдвижка и подметание снега при снегопаде</t>
  </si>
  <si>
    <t>Ликвидация наледи</t>
  </si>
  <si>
    <t>Обрезка деревьев и кустарников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</si>
  <si>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</si>
  <si>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</si>
  <si>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</si>
  <si>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</si>
  <si>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Укрепление водосточных труб, колен и воронок</t>
  </si>
  <si>
    <t>Консервация системы центрального отопления, ремонт просевшей отмостки</t>
  </si>
  <si>
    <t>Замена разбитых стекол окон и дверей в помещениях общего пользования</t>
  </si>
  <si>
    <t>Ремонт, регулировка, промывка, испытание, расконсервация систем центрального отопления,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</si>
  <si>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канализации, теплоснабжения</t>
  </si>
  <si>
    <t>Постоянно</t>
  </si>
  <si>
    <t>Вывоз смета</t>
  </si>
  <si>
    <t>Осуществление сохранности и поддержка в исправном состоянии абонентских почтовых шкафов и почтовых абонентских ящиков</t>
  </si>
  <si>
    <t xml:space="preserve">Постоянно </t>
  </si>
  <si>
    <t>Дератизация, дезинсекция</t>
  </si>
  <si>
    <t>ИТОГО</t>
  </si>
  <si>
    <t>№ п/п</t>
  </si>
  <si>
    <t>Стоимость работ, всего, руб.</t>
  </si>
  <si>
    <t>Гарантийный срок  на выполненные работы, лет</t>
  </si>
  <si>
    <t>Размер платы за содержание и ремонт жилого помещения в год  руб.</t>
  </si>
  <si>
    <t>I. Санитарные работы по содержанию помещений общего пользования</t>
  </si>
  <si>
    <t>3 раза в неделю дополнительно</t>
  </si>
  <si>
    <t xml:space="preserve">2. </t>
  </si>
  <si>
    <t>Очистка и помывка фасадов здания от объявлений, плакатов</t>
  </si>
  <si>
    <t>2 раза в год дополнительно</t>
  </si>
  <si>
    <t>II. Уборка земельного участка входящего в состав общего имущества многоквартирного дома</t>
  </si>
  <si>
    <t xml:space="preserve">3. </t>
  </si>
  <si>
    <t>Очистка и текущий ремонт детских и спортивных площадок, элементов благоустройства</t>
  </si>
  <si>
    <t xml:space="preserve">4. </t>
  </si>
  <si>
    <t>5 раз в неделю дополнительно</t>
  </si>
  <si>
    <t>Перечень работ, материалы</t>
  </si>
  <si>
    <t>Итого</t>
  </si>
  <si>
    <t>Уборка мусора с газона</t>
  </si>
  <si>
    <t>Объем работ ед. изм. / кол-во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</si>
  <si>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</si>
  <si>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</si>
  <si>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 xml:space="preserve">Аварийное обслуживание </t>
  </si>
  <si>
    <t>Постоянно на системах водоснабжения, теплоснабжения, канализации, энергоснабжения, газоснабжения</t>
  </si>
  <si>
    <t>Выполнение заявок населения</t>
  </si>
  <si>
    <t>II. Уборка земельного участка, входящего в состав общего имущества многоквартирного дома</t>
  </si>
  <si>
    <t>IV. Подготовка многоквартирного дома к сезонной эксплуатации</t>
  </si>
  <si>
    <t>V. Проведение технических осмотров и мелкий ремонт</t>
  </si>
  <si>
    <t>VI. Устранение аварии и выполнение заявок населения</t>
  </si>
  <si>
    <t>VII. Прочие услуги</t>
  </si>
  <si>
    <t xml:space="preserve">1 раз в год </t>
  </si>
  <si>
    <t>Стоимость на 1 кв. м в месяц, руб.</t>
  </si>
  <si>
    <t>Мытье окон в помещениях общего пользования</t>
  </si>
  <si>
    <t>Стоимость работ,                        1 кв.м в месяц, руб.</t>
  </si>
  <si>
    <t>Стоимость работ,                            1 кв.м в месяц, руб.</t>
  </si>
  <si>
    <t xml:space="preserve">III. Услуги вывоза бытовых отходов </t>
  </si>
  <si>
    <t>ремонт системы ГВС</t>
  </si>
  <si>
    <t>ремонт системы ХВС</t>
  </si>
  <si>
    <t>ремонт системы канализации</t>
  </si>
  <si>
    <t>50 м.п</t>
  </si>
  <si>
    <t>общестроительные работы</t>
  </si>
  <si>
    <t>ремонт системы Ц/О</t>
  </si>
  <si>
    <t xml:space="preserve">ремонт системы ГВС </t>
  </si>
  <si>
    <t>40 м.п</t>
  </si>
  <si>
    <t>Набережная космонавтов, д. 5</t>
  </si>
  <si>
    <t>ремонт кровли</t>
  </si>
  <si>
    <t>92 кв.м</t>
  </si>
  <si>
    <t>установка прибора учета эл.энергии</t>
  </si>
  <si>
    <t xml:space="preserve">ремонт системы ХВС </t>
  </si>
  <si>
    <t>40 м .п</t>
  </si>
  <si>
    <t>100 м2</t>
  </si>
  <si>
    <t>1 шт.</t>
  </si>
  <si>
    <t>Установка прибора учета тепловой энергии</t>
  </si>
  <si>
    <t>52 п.м</t>
  </si>
  <si>
    <t>42 п.м</t>
  </si>
  <si>
    <t>32 п.м</t>
  </si>
  <si>
    <t>33 п.м</t>
  </si>
  <si>
    <t>3 кв.м</t>
  </si>
  <si>
    <t>Мытье и протирка дверей в помещениях общего пользования</t>
  </si>
  <si>
    <t>По мере необходимости, через 3 часа во время снегопада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</si>
</sst>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000"/>
    <numFmt numFmtId="181" formatCode="0.0000000"/>
    <numFmt numFmtId="182" formatCode="0.000000"/>
    <numFmt numFmtId="183" formatCode="0.00000"/>
    <numFmt numFmtId="184" formatCode="0.000000000"/>
    <numFmt numFmtId="185" formatCode="0.0000000000"/>
    <numFmt numFmtId="186" formatCode="#,##0.00000000000"/>
    <numFmt numFmtId="187" formatCode="#,##0.000000000000"/>
    <numFmt numFmtId="188" formatCode="#,##0.0000000000000"/>
    <numFmt numFmtId="189" formatCode="#,##0.00000000000000"/>
    <numFmt numFmtId="190" formatCode="#,##0.00&quot;р.&quot;"/>
    <numFmt numFmtId="191" formatCode="0.0%"/>
    <numFmt numFmtId="192" formatCode="0.00000000000"/>
    <numFmt numFmtId="193" formatCode="0.000000000000"/>
    <numFmt numFmtId="194" formatCode="0.0000000000000"/>
    <numFmt numFmtId="195" formatCode="0.00000000000000"/>
    <numFmt numFmtId="196" formatCode="0.000000000000000"/>
    <numFmt numFmtId="197" formatCode="0.0000000000000000"/>
    <numFmt numFmtId="198" formatCode="0.00000000000000000"/>
    <numFmt numFmtId="199" formatCode="0.000000000000000000"/>
    <numFmt numFmtId="200" formatCode="0.0000000000000000000"/>
    <numFmt numFmtId="201" formatCode="#,##0.000000000000000"/>
    <numFmt numFmtId="202" formatCode="#,##0.0000000000000000"/>
    <numFmt numFmtId="203" formatCode="#,##0.00000000000000000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_-* #,##0.00000000_р_._-;\-* #,##0.00000000_р_._-;_-* &quot;-&quot;??_р_._-;_-@_-"/>
    <numFmt numFmtId="210" formatCode="_-* #,##0.000000000_р_._-;\-* #,##0.000000000_р_._-;_-* &quot;-&quot;??_р_._-;_-@_-"/>
    <numFmt numFmtId="211" formatCode="_-* #,##0.0000000000_р_._-;\-* #,##0.0000000000_р_._-;_-* &quot;-&quot;??_р_._-;_-@_-"/>
    <numFmt numFmtId="212" formatCode="_-* #,##0.00000000000_р_._-;\-* #,##0.00000000000_р_._-;_-* &quot;-&quot;??_р_._-;_-@_-"/>
    <numFmt numFmtId="213" formatCode="_-* #,##0.000000000000_р_._-;\-* #,##0.000000000000_р_._-;_-* &quot;-&quot;??_р_._-;_-@_-"/>
    <numFmt numFmtId="214" formatCode="_-* #,##0.0000000000000_р_._-;\-* #,##0.0000000000000_р_._-;_-* &quot;-&quot;??_р_._-;_-@_-"/>
    <numFmt numFmtId="215" formatCode="_-* #,##0.0000000000000_р_._-;\-* #,##0.0000000000000_р_._-;_-* &quot;-&quot;?????????????_р_._-;_-@_-"/>
    <numFmt numFmtId="216" formatCode="_-* #,##0.00000000000000_р_._-;\-* #,##0.00000000000000_р_._-;_-* &quot;-&quot;??_р_._-;_-@_-"/>
    <numFmt numFmtId="217" formatCode="_-* #,##0.000000000000000_р_._-;\-* #,##0.0000000000000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wrapText="1"/>
    </xf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wrapText="1"/>
    </xf>
    <xf numFmtId="4" fontId="3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4" fontId="2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right"/>
    </xf>
    <xf numFmtId="2" fontId="3" fillId="0" borderId="1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/>
    </xf>
    <xf numFmtId="4" fontId="3" fillId="0" borderId="3" xfId="0" applyNumberFormat="1" applyFont="1" applyBorder="1" applyAlignment="1">
      <alignment horizontal="right" vertical="center" wrapText="1"/>
    </xf>
    <xf numFmtId="1" fontId="8" fillId="0" borderId="4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6" fontId="3" fillId="0" borderId="3" xfId="0" applyNumberFormat="1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97" zoomScaleNormal="97" workbookViewId="0" topLeftCell="A34">
      <selection activeCell="B46" sqref="B46"/>
    </sheetView>
  </sheetViews>
  <sheetFormatPr defaultColWidth="9.00390625" defaultRowHeight="12.75"/>
  <cols>
    <col min="1" max="1" width="3.75390625" style="4" customWidth="1"/>
    <col min="2" max="2" width="43.375" style="4" customWidth="1"/>
    <col min="3" max="3" width="17.75390625" style="4" customWidth="1"/>
    <col min="4" max="4" width="11.00390625" style="4" customWidth="1"/>
    <col min="5" max="5" width="12.875" style="4" customWidth="1"/>
    <col min="6" max="16384" width="9.125" style="4" customWidth="1"/>
  </cols>
  <sheetData>
    <row r="1" spans="1:6" ht="39" customHeight="1">
      <c r="A1" s="1"/>
      <c r="B1" s="5" t="s">
        <v>86</v>
      </c>
      <c r="C1" s="6"/>
      <c r="D1" s="51">
        <v>6155.26</v>
      </c>
      <c r="E1" s="7" t="s">
        <v>0</v>
      </c>
      <c r="F1" s="1"/>
    </row>
    <row r="2" spans="1:6" ht="15">
      <c r="A2" s="1"/>
      <c r="B2" s="8"/>
      <c r="C2" s="1"/>
      <c r="D2" s="1"/>
      <c r="E2" s="1"/>
      <c r="F2" s="1"/>
    </row>
    <row r="3" spans="1:6" ht="30.75" customHeight="1">
      <c r="A3" s="71" t="s">
        <v>62</v>
      </c>
      <c r="B3" s="71"/>
      <c r="C3" s="71"/>
      <c r="D3" s="71"/>
      <c r="E3" s="71"/>
      <c r="F3" s="1"/>
    </row>
    <row r="4" spans="1:6" ht="15">
      <c r="A4" s="5"/>
      <c r="B4" s="5"/>
      <c r="C4" s="5"/>
      <c r="D4" s="5"/>
      <c r="E4" s="5"/>
      <c r="F4" s="1"/>
    </row>
    <row r="5" spans="1:6" ht="71.25">
      <c r="A5" s="9"/>
      <c r="B5" s="10" t="s">
        <v>1</v>
      </c>
      <c r="C5" s="10" t="s">
        <v>2</v>
      </c>
      <c r="D5" s="10" t="s">
        <v>3</v>
      </c>
      <c r="E5" s="10" t="s">
        <v>4</v>
      </c>
      <c r="F5" s="1"/>
    </row>
    <row r="6" spans="1:6" ht="15">
      <c r="A6" s="65" t="s">
        <v>5</v>
      </c>
      <c r="B6" s="66"/>
      <c r="C6" s="66"/>
      <c r="D6" s="13">
        <f>SUM(D7:D12)</f>
        <v>54353.45228175353</v>
      </c>
      <c r="E6" s="13">
        <f>SUM(E7:E12)</f>
        <v>0.7358672674773761</v>
      </c>
      <c r="F6" s="1"/>
    </row>
    <row r="7" spans="1:6" ht="30">
      <c r="A7" s="14" t="s">
        <v>6</v>
      </c>
      <c r="B7" s="15" t="s">
        <v>7</v>
      </c>
      <c r="C7" s="16" t="s">
        <v>8</v>
      </c>
      <c r="D7" s="17">
        <f aca="true" t="shared" si="0" ref="D7:D12">E7*$D$1*12</f>
        <v>25011.322612424046</v>
      </c>
      <c r="E7" s="18">
        <f>0.348617196409034-0.01</f>
        <v>0.338617196409034</v>
      </c>
      <c r="F7" s="1"/>
    </row>
    <row r="8" spans="1:6" ht="15">
      <c r="A8" s="49" t="s">
        <v>9</v>
      </c>
      <c r="B8" s="15" t="s">
        <v>12</v>
      </c>
      <c r="C8" s="50" t="s">
        <v>10</v>
      </c>
      <c r="D8" s="17">
        <f t="shared" si="0"/>
        <v>25011.322612424046</v>
      </c>
      <c r="E8" s="18">
        <f>0.348617196409034-0.01</f>
        <v>0.338617196409034</v>
      </c>
      <c r="F8" s="1"/>
    </row>
    <row r="9" spans="1:6" ht="30">
      <c r="A9" s="14" t="s">
        <v>13</v>
      </c>
      <c r="B9" s="15" t="s">
        <v>14</v>
      </c>
      <c r="C9" s="15" t="s">
        <v>15</v>
      </c>
      <c r="D9" s="17">
        <f t="shared" si="0"/>
        <v>825.0803190183543</v>
      </c>
      <c r="E9" s="18">
        <f>0.001170396254834+0.01</f>
        <v>0.011170396254834</v>
      </c>
      <c r="F9" s="1"/>
    </row>
    <row r="10" spans="1:6" ht="16.5" customHeight="1">
      <c r="A10" s="14" t="s">
        <v>16</v>
      </c>
      <c r="B10" s="15" t="s">
        <v>74</v>
      </c>
      <c r="C10" s="15" t="s">
        <v>15</v>
      </c>
      <c r="D10" s="17">
        <f t="shared" si="0"/>
        <v>1659.0602988081196</v>
      </c>
      <c r="E10" s="18">
        <v>0.0224612810670348</v>
      </c>
      <c r="F10" s="1"/>
    </row>
    <row r="11" spans="1:6" ht="15">
      <c r="A11" s="14" t="s">
        <v>17</v>
      </c>
      <c r="B11" s="15" t="s">
        <v>18</v>
      </c>
      <c r="C11" s="15" t="s">
        <v>19</v>
      </c>
      <c r="D11" s="17">
        <f t="shared" si="0"/>
        <v>1077.5555680721232</v>
      </c>
      <c r="E11" s="18">
        <v>0.0145885465990622</v>
      </c>
      <c r="F11" s="1"/>
    </row>
    <row r="12" spans="1:6" ht="29.25" customHeight="1">
      <c r="A12" s="14" t="s">
        <v>20</v>
      </c>
      <c r="B12" s="15" t="s">
        <v>100</v>
      </c>
      <c r="C12" s="15" t="s">
        <v>19</v>
      </c>
      <c r="D12" s="17">
        <f t="shared" si="0"/>
        <v>769.110871006839</v>
      </c>
      <c r="E12" s="53">
        <f>0.000412650738377134+0.01</f>
        <v>0.010412650738377134</v>
      </c>
      <c r="F12" s="1"/>
    </row>
    <row r="13" spans="1:6" ht="30.75" customHeight="1">
      <c r="A13" s="65" t="s">
        <v>67</v>
      </c>
      <c r="B13" s="66"/>
      <c r="C13" s="66"/>
      <c r="D13" s="19">
        <f>SUM(D14:D18)</f>
        <v>154509.78722939343</v>
      </c>
      <c r="E13" s="19">
        <f>SUM(E14:E18)</f>
        <v>2.0918394352877785</v>
      </c>
      <c r="F13" s="20"/>
    </row>
    <row r="14" spans="1:6" ht="15.75" customHeight="1">
      <c r="A14" s="14" t="s">
        <v>21</v>
      </c>
      <c r="B14" s="9" t="s">
        <v>22</v>
      </c>
      <c r="C14" s="16" t="s">
        <v>8</v>
      </c>
      <c r="D14" s="17">
        <f>E14*$D$1*12</f>
        <v>17420.512350547124</v>
      </c>
      <c r="E14" s="18">
        <v>0.235848585201209</v>
      </c>
      <c r="F14" s="1"/>
    </row>
    <row r="15" spans="1:6" ht="15.75" customHeight="1">
      <c r="A15" s="14" t="s">
        <v>23</v>
      </c>
      <c r="B15" s="9" t="s">
        <v>60</v>
      </c>
      <c r="C15" s="16" t="s">
        <v>8</v>
      </c>
      <c r="D15" s="17">
        <f>E15*$D$1*12</f>
        <v>8281.635044932304</v>
      </c>
      <c r="E15" s="18">
        <v>0.112121381346094</v>
      </c>
      <c r="F15" s="1"/>
    </row>
    <row r="16" spans="1:6" ht="30">
      <c r="A16" s="14">
        <v>12</v>
      </c>
      <c r="B16" s="9" t="s">
        <v>24</v>
      </c>
      <c r="C16" s="15" t="s">
        <v>25</v>
      </c>
      <c r="D16" s="17">
        <f>E16*$D$1*12</f>
        <v>20283.323820741924</v>
      </c>
      <c r="E16" s="17">
        <f>0.0519526603764901+0.222654258756386</f>
        <v>0.2746069191328761</v>
      </c>
      <c r="F16" s="1"/>
    </row>
    <row r="17" spans="1:6" ht="60">
      <c r="A17" s="14">
        <v>13</v>
      </c>
      <c r="B17" s="16" t="s">
        <v>26</v>
      </c>
      <c r="C17" s="16" t="s">
        <v>101</v>
      </c>
      <c r="D17" s="17">
        <f>E17*$D$1*12</f>
        <v>107439.09584395707</v>
      </c>
      <c r="E17" s="17">
        <f>0.277080855341281+1.18748938003406-0.01</f>
        <v>1.4545702353753411</v>
      </c>
      <c r="F17" s="1"/>
    </row>
    <row r="18" spans="1:7" ht="15.75" customHeight="1">
      <c r="A18" s="14">
        <v>14</v>
      </c>
      <c r="B18" s="15" t="s">
        <v>28</v>
      </c>
      <c r="C18" s="15" t="s">
        <v>19</v>
      </c>
      <c r="D18" s="17">
        <f>E18*$D$1*12</f>
        <v>1085.2201692149895</v>
      </c>
      <c r="E18" s="17">
        <f>0.00469231423225812+0.01</f>
        <v>0.01469231423225812</v>
      </c>
      <c r="F18" s="21"/>
      <c r="G18" s="22"/>
    </row>
    <row r="19" spans="1:7" ht="15">
      <c r="A19" s="67" t="s">
        <v>77</v>
      </c>
      <c r="B19" s="72"/>
      <c r="C19" s="73"/>
      <c r="D19" s="19">
        <f>SUM(D20:D21)</f>
        <v>29067.38867087784</v>
      </c>
      <c r="E19" s="19">
        <f>SUM(E20:E21)</f>
        <v>0.3935304746249257</v>
      </c>
      <c r="F19" s="23"/>
      <c r="G19" s="22"/>
    </row>
    <row r="20" spans="1:7" ht="15.75" customHeight="1">
      <c r="A20" s="14">
        <v>15</v>
      </c>
      <c r="B20" s="9" t="s">
        <v>29</v>
      </c>
      <c r="C20" s="16" t="s">
        <v>30</v>
      </c>
      <c r="D20" s="17">
        <f>E20*$D$1*12</f>
        <v>26594.13419110507</v>
      </c>
      <c r="E20" s="24">
        <v>0.360046179894717</v>
      </c>
      <c r="F20" s="21"/>
      <c r="G20" s="22"/>
    </row>
    <row r="21" spans="1:7" ht="30">
      <c r="A21" s="14">
        <v>16</v>
      </c>
      <c r="B21" s="15" t="s">
        <v>31</v>
      </c>
      <c r="C21" s="15" t="s">
        <v>32</v>
      </c>
      <c r="D21" s="17">
        <f>E21*$D$1*12</f>
        <v>2473.254479772773</v>
      </c>
      <c r="E21" s="17">
        <v>0.0334842947302087</v>
      </c>
      <c r="F21" s="21"/>
      <c r="G21" s="22"/>
    </row>
    <row r="22" spans="1:7" ht="15">
      <c r="A22" s="67" t="s">
        <v>68</v>
      </c>
      <c r="B22" s="68"/>
      <c r="C22" s="69"/>
      <c r="D22" s="25">
        <f>SUM(D23:D26)</f>
        <v>77620.32481962896</v>
      </c>
      <c r="E22" s="25">
        <f>SUM(E23:E26)</f>
        <v>1.050867128543026</v>
      </c>
      <c r="F22" s="21"/>
      <c r="G22" s="22"/>
    </row>
    <row r="23" spans="1:7" ht="15.75" customHeight="1">
      <c r="A23" s="14">
        <v>17</v>
      </c>
      <c r="B23" s="15" t="s">
        <v>33</v>
      </c>
      <c r="C23" s="15" t="s">
        <v>19</v>
      </c>
      <c r="D23" s="17">
        <f>E23*12*$D$1</f>
        <v>1467.936397317833</v>
      </c>
      <c r="E23" s="18">
        <v>0.0198737393887211</v>
      </c>
      <c r="F23" s="20"/>
      <c r="G23" s="26"/>
    </row>
    <row r="24" spans="1:7" ht="30">
      <c r="A24" s="14">
        <v>18</v>
      </c>
      <c r="B24" s="15" t="s">
        <v>34</v>
      </c>
      <c r="C24" s="15" t="s">
        <v>19</v>
      </c>
      <c r="D24" s="17">
        <f>E24*12*$D$1</f>
        <v>7883.769347389597</v>
      </c>
      <c r="E24" s="18">
        <v>0.106734854246471</v>
      </c>
      <c r="F24" s="27"/>
      <c r="G24" s="22"/>
    </row>
    <row r="25" spans="1:6" ht="30">
      <c r="A25" s="14">
        <v>19</v>
      </c>
      <c r="B25" s="15" t="s">
        <v>35</v>
      </c>
      <c r="C25" s="15" t="s">
        <v>19</v>
      </c>
      <c r="D25" s="17">
        <f>E25*12*$D$1</f>
        <v>8485.61343269114</v>
      </c>
      <c r="E25" s="18">
        <v>0.114882954208963</v>
      </c>
      <c r="F25" s="1"/>
    </row>
    <row r="26" spans="1:6" ht="90">
      <c r="A26" s="14">
        <v>20</v>
      </c>
      <c r="B26" s="15" t="s">
        <v>36</v>
      </c>
      <c r="C26" s="15" t="s">
        <v>19</v>
      </c>
      <c r="D26" s="17">
        <f>E26*12*$D$1</f>
        <v>59783.00564223039</v>
      </c>
      <c r="E26" s="17">
        <v>0.8093755806988709</v>
      </c>
      <c r="F26" s="1"/>
    </row>
    <row r="27" spans="1:6" ht="15">
      <c r="A27" s="65" t="s">
        <v>69</v>
      </c>
      <c r="B27" s="66"/>
      <c r="C27" s="66"/>
      <c r="D27" s="13">
        <f>SUM(D28:D29)</f>
        <v>114991.23041393743</v>
      </c>
      <c r="E27" s="13">
        <f>SUM(E28:E29)</f>
        <v>1.5568152335554934</v>
      </c>
      <c r="F27" s="1"/>
    </row>
    <row r="28" spans="1:6" ht="75">
      <c r="A28" s="14">
        <v>21</v>
      </c>
      <c r="B28" s="15" t="s">
        <v>37</v>
      </c>
      <c r="C28" s="15" t="s">
        <v>19</v>
      </c>
      <c r="D28" s="17">
        <f>E28*12*$D$1</f>
        <v>6842.7162356023655</v>
      </c>
      <c r="E28" s="17">
        <f>0.0176473896747686+0.0749931085278847</f>
        <v>0.0926404982026533</v>
      </c>
      <c r="F28" s="1"/>
    </row>
    <row r="29" spans="1:6" ht="105">
      <c r="A29" s="48">
        <v>22</v>
      </c>
      <c r="B29" s="15" t="s">
        <v>64</v>
      </c>
      <c r="C29" s="15" t="s">
        <v>65</v>
      </c>
      <c r="D29" s="17">
        <f>E29*12*$D$1</f>
        <v>108148.51417833507</v>
      </c>
      <c r="E29" s="24">
        <f>1.35165162075284+0.1125231146</f>
        <v>1.46417473535284</v>
      </c>
      <c r="F29" s="1"/>
    </row>
    <row r="30" spans="1:6" ht="15">
      <c r="A30" s="65" t="s">
        <v>70</v>
      </c>
      <c r="B30" s="65"/>
      <c r="C30" s="65"/>
      <c r="D30" s="28">
        <f>SUM(D31)</f>
        <v>7308.000000000003</v>
      </c>
      <c r="E30" s="28">
        <f>SUM(E31)</f>
        <v>0.0989397685881669</v>
      </c>
      <c r="F30" s="1"/>
    </row>
    <row r="31" spans="1:6" ht="15">
      <c r="A31" s="14">
        <v>23</v>
      </c>
      <c r="B31" s="15" t="s">
        <v>66</v>
      </c>
      <c r="C31" s="15" t="s">
        <v>38</v>
      </c>
      <c r="D31" s="17">
        <f>E31*12*$D$1</f>
        <v>7308.000000000003</v>
      </c>
      <c r="E31" s="29">
        <v>0.0989397685881669</v>
      </c>
      <c r="F31" s="1"/>
    </row>
    <row r="32" spans="1:6" ht="15">
      <c r="A32" s="65" t="s">
        <v>71</v>
      </c>
      <c r="B32" s="65"/>
      <c r="C32" s="65"/>
      <c r="D32" s="28">
        <f>SUM(D33:D35)</f>
        <v>7185.0667413106985</v>
      </c>
      <c r="E32" s="28">
        <f>SUM(E33:E35)</f>
        <v>0.09787108832270691</v>
      </c>
      <c r="F32" s="1"/>
    </row>
    <row r="33" spans="1:6" ht="30">
      <c r="A33" s="14">
        <v>24</v>
      </c>
      <c r="B33" s="15" t="s">
        <v>39</v>
      </c>
      <c r="C33" s="15" t="s">
        <v>32</v>
      </c>
      <c r="D33" s="17">
        <v>3827.79</v>
      </c>
      <c r="E33" s="63">
        <v>0.05</v>
      </c>
      <c r="F33" s="1"/>
    </row>
    <row r="34" spans="1:6" ht="45">
      <c r="A34" s="14">
        <v>25</v>
      </c>
      <c r="B34" s="15" t="s">
        <v>40</v>
      </c>
      <c r="C34" s="15" t="s">
        <v>41</v>
      </c>
      <c r="D34" s="17">
        <v>560</v>
      </c>
      <c r="E34" s="17">
        <v>0.01</v>
      </c>
      <c r="F34" s="1"/>
    </row>
    <row r="35" spans="1:6" ht="15.75" customHeight="1">
      <c r="A35" s="14">
        <v>26</v>
      </c>
      <c r="B35" s="15" t="s">
        <v>42</v>
      </c>
      <c r="C35" s="15" t="s">
        <v>19</v>
      </c>
      <c r="D35" s="17">
        <f>E35*12*$D$1</f>
        <v>2797.2767413106985</v>
      </c>
      <c r="E35" s="24">
        <v>0.0378710883227069</v>
      </c>
      <c r="F35" s="1"/>
    </row>
    <row r="36" spans="1:6" ht="15">
      <c r="A36" s="10"/>
      <c r="B36" s="30" t="s">
        <v>43</v>
      </c>
      <c r="C36" s="30"/>
      <c r="D36" s="74">
        <f>D6+D13+D19+D22+D27+D30+D32</f>
        <v>445035.2501569019</v>
      </c>
      <c r="E36" s="60">
        <f>E6+E13+E19+E22+E27+E30+E32</f>
        <v>6.0257303963994735</v>
      </c>
      <c r="F36" s="7"/>
    </row>
    <row r="37" spans="1:6" ht="15">
      <c r="A37" s="32"/>
      <c r="B37" s="2"/>
      <c r="C37" s="33"/>
      <c r="D37" s="61"/>
      <c r="E37" s="62"/>
      <c r="F37" s="1"/>
    </row>
    <row r="38" spans="1:6" ht="15">
      <c r="A38" s="34"/>
      <c r="B38" s="34"/>
      <c r="C38" s="34"/>
      <c r="D38" s="34"/>
      <c r="E38" s="34"/>
      <c r="F38" s="35"/>
    </row>
    <row r="39" spans="1:6" ht="105">
      <c r="A39" s="64" t="s">
        <v>44</v>
      </c>
      <c r="B39" s="12" t="s">
        <v>58</v>
      </c>
      <c r="C39" s="12" t="s">
        <v>61</v>
      </c>
      <c r="D39" s="12" t="s">
        <v>45</v>
      </c>
      <c r="E39" s="12" t="s">
        <v>75</v>
      </c>
      <c r="F39" s="12" t="s">
        <v>46</v>
      </c>
    </row>
    <row r="40" spans="1:6" ht="15">
      <c r="A40" s="64">
        <v>1</v>
      </c>
      <c r="B40" s="57" t="s">
        <v>87</v>
      </c>
      <c r="C40" s="12" t="s">
        <v>88</v>
      </c>
      <c r="D40" s="57">
        <v>57960</v>
      </c>
      <c r="E40" s="36">
        <f>D40/12/$D$1</f>
        <v>0.7846947163889096</v>
      </c>
      <c r="F40" s="37">
        <v>2</v>
      </c>
    </row>
    <row r="41" spans="1:6" ht="15">
      <c r="A41" s="64">
        <v>2</v>
      </c>
      <c r="B41" s="57" t="s">
        <v>83</v>
      </c>
      <c r="C41" s="12" t="s">
        <v>95</v>
      </c>
      <c r="D41" s="57">
        <v>31288.4</v>
      </c>
      <c r="E41" s="36">
        <f>D41/12/$D$1</f>
        <v>0.4235997612881774</v>
      </c>
      <c r="F41" s="12">
        <v>2</v>
      </c>
    </row>
    <row r="42" spans="1:6" ht="15">
      <c r="A42" s="64">
        <v>3</v>
      </c>
      <c r="B42" s="57" t="s">
        <v>78</v>
      </c>
      <c r="C42" s="12" t="s">
        <v>96</v>
      </c>
      <c r="D42" s="57">
        <v>27342</v>
      </c>
      <c r="E42" s="36">
        <f aca="true" t="shared" si="1" ref="E42:E47">D42/12/$D$1</f>
        <v>0.3701712031660726</v>
      </c>
      <c r="F42" s="12">
        <v>2</v>
      </c>
    </row>
    <row r="43" spans="1:6" ht="15">
      <c r="A43" s="64">
        <v>4</v>
      </c>
      <c r="B43" s="57" t="s">
        <v>79</v>
      </c>
      <c r="C43" s="12" t="s">
        <v>97</v>
      </c>
      <c r="D43" s="57">
        <v>21600</v>
      </c>
      <c r="E43" s="36">
        <f t="shared" si="1"/>
        <v>0.2924328135610843</v>
      </c>
      <c r="F43" s="12">
        <v>2</v>
      </c>
    </row>
    <row r="44" spans="1:6" ht="15">
      <c r="A44" s="64">
        <v>5</v>
      </c>
      <c r="B44" s="57" t="s">
        <v>80</v>
      </c>
      <c r="C44" s="12" t="s">
        <v>98</v>
      </c>
      <c r="D44" s="57">
        <v>20230</v>
      </c>
      <c r="E44" s="36">
        <f t="shared" si="1"/>
        <v>0.27388499158984886</v>
      </c>
      <c r="F44" s="12">
        <v>2</v>
      </c>
    </row>
    <row r="45" spans="1:6" ht="15">
      <c r="A45" s="64">
        <v>6</v>
      </c>
      <c r="B45" s="57" t="s">
        <v>82</v>
      </c>
      <c r="C45" s="12" t="s">
        <v>99</v>
      </c>
      <c r="D45" s="57">
        <v>1509</v>
      </c>
      <c r="E45" s="36">
        <f t="shared" si="1"/>
        <v>0.020429681280725753</v>
      </c>
      <c r="F45" s="12">
        <v>2</v>
      </c>
    </row>
    <row r="46" spans="1:6" ht="15">
      <c r="A46" s="64">
        <v>7</v>
      </c>
      <c r="B46" s="57" t="s">
        <v>89</v>
      </c>
      <c r="C46" s="12" t="s">
        <v>93</v>
      </c>
      <c r="D46" s="57">
        <v>15969</v>
      </c>
      <c r="E46" s="36">
        <f t="shared" si="1"/>
        <v>0.21619720369245166</v>
      </c>
      <c r="F46" s="12">
        <v>2</v>
      </c>
    </row>
    <row r="47" spans="1:6" ht="15">
      <c r="A47" s="64"/>
      <c r="B47" s="38" t="s">
        <v>59</v>
      </c>
      <c r="C47" s="11"/>
      <c r="D47" s="58">
        <f>SUM(D40:D46)</f>
        <v>175898.4</v>
      </c>
      <c r="E47" s="54">
        <f t="shared" si="1"/>
        <v>2.38141037096727</v>
      </c>
      <c r="F47" s="39"/>
    </row>
    <row r="48" spans="1:6" ht="15">
      <c r="A48" s="32"/>
      <c r="B48" s="2"/>
      <c r="C48" s="40"/>
      <c r="D48" s="40"/>
      <c r="E48" s="40"/>
      <c r="F48" s="40"/>
    </row>
    <row r="49" spans="1:6" ht="29.25">
      <c r="A49" s="32"/>
      <c r="B49" s="2" t="s">
        <v>47</v>
      </c>
      <c r="C49" s="3">
        <f>D36+D47</f>
        <v>620933.6501569019</v>
      </c>
      <c r="D49" s="3"/>
      <c r="E49" s="3"/>
      <c r="F49" s="40"/>
    </row>
    <row r="50" spans="1:6" ht="15">
      <c r="A50" s="32"/>
      <c r="B50" s="2" t="s">
        <v>73</v>
      </c>
      <c r="C50" s="41">
        <f>E36+E47</f>
        <v>8.407140767366744</v>
      </c>
      <c r="D50" s="40"/>
      <c r="E50" s="40"/>
      <c r="F50" s="40"/>
    </row>
    <row r="51" spans="1:6" ht="15">
      <c r="A51" s="32"/>
      <c r="B51" s="2"/>
      <c r="C51" s="41"/>
      <c r="D51" s="40"/>
      <c r="E51" s="40"/>
      <c r="F51" s="40"/>
    </row>
    <row r="52" spans="1:6" ht="15">
      <c r="A52" s="1"/>
      <c r="B52" s="1"/>
      <c r="C52" s="1"/>
      <c r="D52" s="1"/>
      <c r="E52" s="1"/>
      <c r="F52" s="1"/>
    </row>
    <row r="53" spans="1:6" ht="33" customHeight="1">
      <c r="A53" s="71" t="s">
        <v>63</v>
      </c>
      <c r="B53" s="71"/>
      <c r="C53" s="71"/>
      <c r="D53" s="71"/>
      <c r="E53" s="71"/>
      <c r="F53" s="71"/>
    </row>
    <row r="54" spans="1:6" ht="15">
      <c r="A54" s="5"/>
      <c r="B54" s="5"/>
      <c r="C54" s="5"/>
      <c r="D54" s="1"/>
      <c r="E54" s="1"/>
      <c r="F54" s="1"/>
    </row>
    <row r="55" spans="1:6" ht="71.25">
      <c r="A55" s="9"/>
      <c r="B55" s="10" t="s">
        <v>1</v>
      </c>
      <c r="C55" s="10" t="s">
        <v>2</v>
      </c>
      <c r="D55" s="10" t="s">
        <v>3</v>
      </c>
      <c r="E55" s="10" t="s">
        <v>4</v>
      </c>
      <c r="F55" s="1"/>
    </row>
    <row r="56" spans="1:5" ht="15">
      <c r="A56" s="70" t="s">
        <v>48</v>
      </c>
      <c r="B56" s="70"/>
      <c r="C56" s="70"/>
      <c r="D56" s="19">
        <f>D57+D58</f>
        <v>38408.822400000005</v>
      </c>
      <c r="E56" s="19">
        <f>E57+E58</f>
        <v>0.52</v>
      </c>
    </row>
    <row r="57" spans="1:5" ht="30">
      <c r="A57" s="14" t="s">
        <v>6</v>
      </c>
      <c r="B57" s="42" t="s">
        <v>7</v>
      </c>
      <c r="C57" s="42" t="s">
        <v>49</v>
      </c>
      <c r="D57" s="17">
        <f>E57*12*$D$1</f>
        <v>37670.1912</v>
      </c>
      <c r="E57" s="43">
        <v>0.51</v>
      </c>
    </row>
    <row r="58" spans="1:5" ht="30">
      <c r="A58" s="14" t="s">
        <v>50</v>
      </c>
      <c r="B58" s="42" t="s">
        <v>51</v>
      </c>
      <c r="C58" s="42" t="s">
        <v>52</v>
      </c>
      <c r="D58" s="17">
        <f>E58*12*$D$1</f>
        <v>738.6312</v>
      </c>
      <c r="E58" s="43">
        <v>0.01</v>
      </c>
    </row>
    <row r="59" spans="1:5" ht="32.25" customHeight="1">
      <c r="A59" s="70" t="s">
        <v>53</v>
      </c>
      <c r="B59" s="70"/>
      <c r="C59" s="70"/>
      <c r="D59" s="19">
        <f>D60+D61+D62</f>
        <v>50226.9216</v>
      </c>
      <c r="E59" s="19">
        <f>E60+E61+E62</f>
        <v>0.6799999999999999</v>
      </c>
    </row>
    <row r="60" spans="1:5" ht="28.5" customHeight="1">
      <c r="A60" s="14" t="s">
        <v>54</v>
      </c>
      <c r="B60" s="42" t="s">
        <v>55</v>
      </c>
      <c r="C60" s="42" t="s">
        <v>72</v>
      </c>
      <c r="D60" s="17">
        <f>E60*$D$1*12</f>
        <v>1477.2624</v>
      </c>
      <c r="E60" s="43">
        <v>0.02</v>
      </c>
    </row>
    <row r="61" spans="1:5" ht="30">
      <c r="A61" s="14" t="s">
        <v>56</v>
      </c>
      <c r="B61" s="44" t="s">
        <v>22</v>
      </c>
      <c r="C61" s="44" t="s">
        <v>57</v>
      </c>
      <c r="D61" s="17">
        <f>E61*$D$1*12</f>
        <v>44317.872</v>
      </c>
      <c r="E61" s="43">
        <v>0.6</v>
      </c>
    </row>
    <row r="62" spans="1:5" ht="30">
      <c r="A62" s="14" t="s">
        <v>11</v>
      </c>
      <c r="B62" s="45" t="s">
        <v>27</v>
      </c>
      <c r="C62" s="9" t="s">
        <v>52</v>
      </c>
      <c r="D62" s="17">
        <f>E62*$D$1*12</f>
        <v>4431.787200000001</v>
      </c>
      <c r="E62" s="18">
        <v>0.06</v>
      </c>
    </row>
    <row r="63" spans="1:6" ht="15">
      <c r="A63" s="10"/>
      <c r="B63" s="30" t="s">
        <v>43</v>
      </c>
      <c r="C63" s="30"/>
      <c r="D63" s="31">
        <f>D56+D59</f>
        <v>88635.744</v>
      </c>
      <c r="E63" s="19">
        <f>E56+E59</f>
        <v>1.2</v>
      </c>
      <c r="F63" s="7"/>
    </row>
    <row r="64" spans="1:6" ht="15">
      <c r="A64" s="1"/>
      <c r="B64" s="1"/>
      <c r="C64" s="1"/>
      <c r="D64" s="1"/>
      <c r="E64" s="1"/>
      <c r="F64" s="1"/>
    </row>
    <row r="65" spans="1:6" ht="15">
      <c r="A65" s="34"/>
      <c r="B65" s="34"/>
      <c r="C65" s="34"/>
      <c r="D65" s="34"/>
      <c r="E65" s="34"/>
      <c r="F65" s="35"/>
    </row>
    <row r="66" spans="1:6" ht="105">
      <c r="A66" s="55" t="s">
        <v>44</v>
      </c>
      <c r="B66" s="55" t="s">
        <v>58</v>
      </c>
      <c r="C66" s="55" t="s">
        <v>61</v>
      </c>
      <c r="D66" s="55" t="s">
        <v>45</v>
      </c>
      <c r="E66" s="55" t="s">
        <v>76</v>
      </c>
      <c r="F66" s="55" t="s">
        <v>46</v>
      </c>
    </row>
    <row r="67" spans="1:6" ht="15">
      <c r="A67" s="12">
        <v>1</v>
      </c>
      <c r="B67" s="56" t="s">
        <v>87</v>
      </c>
      <c r="C67" s="52" t="s">
        <v>92</v>
      </c>
      <c r="D67" s="57">
        <v>63000</v>
      </c>
      <c r="E67" s="46">
        <f aca="true" t="shared" si="2" ref="E67:E72">D67/12/$D$1</f>
        <v>0.8529290395531627</v>
      </c>
      <c r="F67" s="37">
        <v>2</v>
      </c>
    </row>
    <row r="68" spans="1:6" ht="15">
      <c r="A68" s="12">
        <v>2</v>
      </c>
      <c r="B68" s="56" t="s">
        <v>83</v>
      </c>
      <c r="C68" s="52" t="s">
        <v>91</v>
      </c>
      <c r="D68" s="57">
        <v>24067</v>
      </c>
      <c r="E68" s="46">
        <f t="shared" si="2"/>
        <v>0.3258324316654915</v>
      </c>
      <c r="F68" s="12">
        <v>2</v>
      </c>
    </row>
    <row r="69" spans="1:6" ht="15">
      <c r="A69" s="12">
        <v>3</v>
      </c>
      <c r="B69" s="56" t="s">
        <v>84</v>
      </c>
      <c r="C69" s="52" t="s">
        <v>85</v>
      </c>
      <c r="D69" s="57">
        <v>26040</v>
      </c>
      <c r="E69" s="46">
        <f t="shared" si="2"/>
        <v>0.3525440030153072</v>
      </c>
      <c r="F69" s="12">
        <v>2</v>
      </c>
    </row>
    <row r="70" spans="1:6" ht="15">
      <c r="A70" s="12">
        <v>4</v>
      </c>
      <c r="B70" s="56" t="s">
        <v>90</v>
      </c>
      <c r="C70" s="52" t="s">
        <v>85</v>
      </c>
      <c r="D70" s="57">
        <v>27000</v>
      </c>
      <c r="E70" s="46">
        <f t="shared" si="2"/>
        <v>0.36554101695135544</v>
      </c>
      <c r="F70" s="12">
        <v>2</v>
      </c>
    </row>
    <row r="71" spans="1:6" ht="15">
      <c r="A71" s="12">
        <v>5</v>
      </c>
      <c r="B71" s="56" t="s">
        <v>80</v>
      </c>
      <c r="C71" s="52" t="s">
        <v>81</v>
      </c>
      <c r="D71" s="57">
        <v>30650</v>
      </c>
      <c r="E71" s="46">
        <f t="shared" si="2"/>
        <v>0.4149567470207053</v>
      </c>
      <c r="F71" s="12">
        <v>2</v>
      </c>
    </row>
    <row r="72" spans="1:6" ht="15">
      <c r="A72" s="12">
        <v>6</v>
      </c>
      <c r="B72" s="56" t="s">
        <v>94</v>
      </c>
      <c r="C72" s="52" t="s">
        <v>93</v>
      </c>
      <c r="D72" s="57">
        <v>200000</v>
      </c>
      <c r="E72" s="46">
        <f t="shared" si="2"/>
        <v>2.707711236676707</v>
      </c>
      <c r="F72" s="12">
        <v>2</v>
      </c>
    </row>
    <row r="73" spans="1:6" ht="15">
      <c r="A73" s="47"/>
      <c r="B73" s="47" t="s">
        <v>59</v>
      </c>
      <c r="C73" s="47"/>
      <c r="D73" s="58">
        <f>SUM(D67:D72)</f>
        <v>370757</v>
      </c>
      <c r="E73" s="59">
        <f>D73/12/D1</f>
        <v>5.019514474882729</v>
      </c>
      <c r="F73" s="47"/>
    </row>
  </sheetData>
  <mergeCells count="11">
    <mergeCell ref="A3:E3"/>
    <mergeCell ref="A6:C6"/>
    <mergeCell ref="A13:C13"/>
    <mergeCell ref="A19:C19"/>
    <mergeCell ref="A27:C27"/>
    <mergeCell ref="A22:C22"/>
    <mergeCell ref="A59:C59"/>
    <mergeCell ref="A32:C32"/>
    <mergeCell ref="A30:C30"/>
    <mergeCell ref="A53:F53"/>
    <mergeCell ref="A56:C5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2008-09-12T08:48:41Z</cp:lastPrinted>
  <dcterms:created xsi:type="dcterms:W3CDTF">2008-01-26T08:44:24Z</dcterms:created>
  <dcterms:modified xsi:type="dcterms:W3CDTF">2008-09-12T11:02:27Z</dcterms:modified>
  <cp:category/>
  <cp:version/>
  <cp:contentType/>
  <cp:contentStatus/>
</cp:coreProperties>
</file>