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120" windowHeight="4545" activeTab="3"/>
  </bookViews>
  <sheets>
    <sheet name="Лот 2" sheetId="1" r:id="rId1"/>
    <sheet name="Лот 3" sheetId="2" r:id="rId2"/>
    <sheet name="Лот 4" sheetId="3" r:id="rId3"/>
    <sheet name="Лот 5" sheetId="4" r:id="rId4"/>
    <sheet name="Лот 6" sheetId="5" r:id="rId5"/>
    <sheet name="Лот 7" sheetId="6" r:id="rId6"/>
    <sheet name="Лот 8" sheetId="7" r:id="rId7"/>
    <sheet name="Лот 9" sheetId="8" r:id="rId8"/>
    <sheet name="Лот 10" sheetId="9" r:id="rId9"/>
    <sheet name="Лот 11" sheetId="10" r:id="rId10"/>
    <sheet name="Лот 12" sheetId="11" r:id="rId11"/>
    <sheet name="Лот 13" sheetId="12" r:id="rId12"/>
    <sheet name="Лот 14" sheetId="13" r:id="rId13"/>
    <sheet name="Лот 15" sheetId="14" r:id="rId14"/>
    <sheet name="Лот 16" sheetId="15" r:id="rId15"/>
    <sheet name="Лот 17" sheetId="16" r:id="rId16"/>
    <sheet name="Лот 18" sheetId="17" r:id="rId17"/>
    <sheet name="Лот 19" sheetId="18" r:id="rId18"/>
    <sheet name="Лот 20" sheetId="19" r:id="rId19"/>
    <sheet name="Лот 21" sheetId="20" r:id="rId20"/>
    <sheet name="Лот 22" sheetId="21" r:id="rId21"/>
    <sheet name="Лот 23" sheetId="22" r:id="rId22"/>
    <sheet name="Лот 24" sheetId="23" r:id="rId23"/>
    <sheet name="Лот 25" sheetId="24" r:id="rId24"/>
    <sheet name="Лот 26" sheetId="25" r:id="rId25"/>
    <sheet name="Лот 27" sheetId="26" r:id="rId26"/>
    <sheet name="Лот 28" sheetId="27" r:id="rId27"/>
    <sheet name="Лот 29" sheetId="28" r:id="rId28"/>
    <sheet name="Лот 30" sheetId="29" r:id="rId29"/>
  </sheets>
  <definedNames/>
  <calcPr fullCalcOnLoad="1"/>
</workbook>
</file>

<file path=xl/sharedStrings.xml><?xml version="1.0" encoding="utf-8"?>
<sst xmlns="http://schemas.openxmlformats.org/spreadsheetml/2006/main" count="2051" uniqueCount="231">
  <si>
    <t>ул. Симбирская, д. 20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</si>
  <si>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</si>
  <si>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</si>
  <si>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</si>
  <si>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</si>
  <si>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</si>
  <si>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</si>
  <si>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Уборка земельного участка, входящего в состав общего имущества многоквартирного дома</t>
  </si>
  <si>
    <t>Уборка мусора на контейнерных площадках</t>
  </si>
  <si>
    <t>5 раз в неделю</t>
  </si>
  <si>
    <t>II.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</si>
  <si>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</si>
  <si>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</si>
  <si>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</si>
  <si>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</si>
  <si>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</si>
  <si>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</si>
  <si>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</si>
  <si>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</si>
  <si>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</si>
  <si>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</si>
  <si>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</si>
  <si>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</si>
  <si>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</si>
  <si>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</si>
  <si>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</si>
  <si>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</si>
  <si>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</si>
  <si>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</si>
  <si>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</si>
  <si>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</si>
  <si>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</si>
  <si>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</si>
  <si>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 xml:space="preserve">Устранение протечек кровли, в т.ч. ремонт          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</si>
  <si>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</si>
  <si>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</si>
  <si>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</si>
  <si>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</si>
  <si>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</si>
  <si>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</si>
  <si>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</si>
  <si>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</si>
  <si>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</si>
  <si>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</si>
  <si>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</si>
  <si>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Стоимость работ,                            1 кв.м в месяц, руб.</t>
  </si>
  <si>
    <t>2 кв.м</t>
  </si>
  <si>
    <t>I. Услуги вывоза бытовых отходов</t>
  </si>
  <si>
    <t>1.</t>
  </si>
  <si>
    <t>2.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</si>
  <si>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</si>
  <si>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</si>
  <si>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</si>
  <si>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</si>
  <si>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канализации, энергоснабжения, газоснабжения</t>
  </si>
  <si>
    <t>1 кв.м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</si>
  <si>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</si>
  <si>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</si>
  <si>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</si>
  <si>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</si>
  <si>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</si>
  <si>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Постоянно на системах водоснабжения, теплоснабжения, канализации, энергоснабжения, газоснабжения</t>
  </si>
  <si>
    <t>Постоянно на системах  энергоснабжения, газоснабжения</t>
  </si>
  <si>
    <t>Ремонт кровли</t>
  </si>
  <si>
    <t>3 кв.м</t>
  </si>
  <si>
    <t>Лот 4</t>
  </si>
  <si>
    <t>Лот 9</t>
  </si>
  <si>
    <t>Уборка мусора с газона</t>
  </si>
  <si>
    <t>2 раза в неделю</t>
  </si>
  <si>
    <t xml:space="preserve">Полив газонов       </t>
  </si>
  <si>
    <t>3 раза в месяц</t>
  </si>
  <si>
    <t>Обрезка деревьев и кустарников</t>
  </si>
  <si>
    <t>VI. Прочие услуги</t>
  </si>
  <si>
    <t>Вывоз смета</t>
  </si>
  <si>
    <t>Подметание земельного участка в летний период</t>
  </si>
  <si>
    <t>5 раз в неделю дополнительно</t>
  </si>
  <si>
    <t>Лот 10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</si>
  <si>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</si>
  <si>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</si>
  <si>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необходимости, через  3 часа во время снегопада</t>
  </si>
  <si>
    <t>5 раз в год</t>
  </si>
  <si>
    <t>2 раза в год дополнительно</t>
  </si>
  <si>
    <t>Лот 11</t>
  </si>
  <si>
    <t>Лот 12</t>
  </si>
  <si>
    <t>Лот 13</t>
  </si>
  <si>
    <t>Лот 14</t>
  </si>
  <si>
    <t>Лот 16</t>
  </si>
  <si>
    <t>1,5 кв.м</t>
  </si>
  <si>
    <t>Лот 17</t>
  </si>
  <si>
    <t xml:space="preserve">II. Услуги вывоза бытовых отходов </t>
  </si>
  <si>
    <t>Подметание полов во всех помещениях общего пользования</t>
  </si>
  <si>
    <t>2 раза в год</t>
  </si>
  <si>
    <t>Постоянно на системах, энергоснабжения, газоснабжения</t>
  </si>
  <si>
    <t>I. Содержание помещений общего пользования</t>
  </si>
  <si>
    <t xml:space="preserve">1. </t>
  </si>
  <si>
    <t>1 раз в неделю</t>
  </si>
  <si>
    <t xml:space="preserve">5. </t>
  </si>
  <si>
    <t>Мытье лестничных площадок и маршей</t>
  </si>
  <si>
    <t>II. Уборка земельного участка, входящего в состав общего имущества многоквартирного дома</t>
  </si>
  <si>
    <t>IV. Подготовка многоквартирного дома к сезонной эксплуатации</t>
  </si>
  <si>
    <t>Замена разбитых стекол окон и дверей в помещениях общего пользования</t>
  </si>
  <si>
    <t>V. Проведение технических осмотров и мелкий ремонт</t>
  </si>
  <si>
    <t>VI. Устранение аварии и выполнение заявок населения</t>
  </si>
  <si>
    <t>VII. Прочие услуги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</si>
  <si>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</si>
  <si>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</si>
  <si>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Ремонт цоколя</t>
  </si>
  <si>
    <t>3 раза в неделю дополнительно</t>
  </si>
  <si>
    <t xml:space="preserve">2. </t>
  </si>
  <si>
    <t xml:space="preserve">3. </t>
  </si>
  <si>
    <t xml:space="preserve">4. </t>
  </si>
  <si>
    <t xml:space="preserve"> Ремонт просевшей отмостки</t>
  </si>
  <si>
    <t xml:space="preserve">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</si>
  <si>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I. Уборка земельного участка входящего в состав общего имущества многоквартирного дома</t>
  </si>
  <si>
    <t>Лот 2</t>
  </si>
  <si>
    <t>Устранение протечек кровли, в т.ч. ремонт</t>
  </si>
  <si>
    <t>Лот 6</t>
  </si>
  <si>
    <t>Лот 7</t>
  </si>
  <si>
    <t>Лот 8</t>
  </si>
  <si>
    <t>IV. Прочие услуги</t>
  </si>
  <si>
    <t>Устранение протечки кровли, в т.ч. ремонт</t>
  </si>
  <si>
    <t>III. Услуги вывоза бытовых отходов</t>
  </si>
  <si>
    <t>Ремонт просевшей отмостки</t>
  </si>
  <si>
    <t>ул. Отрядная, д. 2</t>
  </si>
  <si>
    <t>ул. Отрядная, д. 3</t>
  </si>
  <si>
    <t>Лот 15</t>
  </si>
  <si>
    <t>ул. им. Чапаева В.И., д. 67</t>
  </si>
  <si>
    <t>ул. им. Чапаева В.И., д. 148</t>
  </si>
  <si>
    <t>ул. им. Чапаева В.И., д. 82</t>
  </si>
  <si>
    <t>Размер платы за содержание и ремонт жилого помещения в год по лоту 9  руб.</t>
  </si>
  <si>
    <t>Лот 18</t>
  </si>
  <si>
    <t>Лот 19</t>
  </si>
  <si>
    <t>Лот 20</t>
  </si>
  <si>
    <t>Лот 23</t>
  </si>
  <si>
    <t>Лот 24</t>
  </si>
  <si>
    <t>Лот 25</t>
  </si>
  <si>
    <t>ул. Сосновская, д. 34</t>
  </si>
  <si>
    <t>ул. им. Гоголя Н.В., д. 53</t>
  </si>
  <si>
    <t>Размер платы за содержание и ремонт жилого помещения в год по лоту 4  руб.</t>
  </si>
  <si>
    <t>Размер платы за содержание и ремонт жилого помещения в год по лоту 5  руб.</t>
  </si>
  <si>
    <t>ул. Киселева, д. 36</t>
  </si>
  <si>
    <t>Размер платы за содержание и ремонт жилого помещения в год по лоту 6  руб.</t>
  </si>
  <si>
    <t>ул. Киселева, д. 41</t>
  </si>
  <si>
    <t>Лот 5</t>
  </si>
  <si>
    <t>ул. Киселева, д. 62</t>
  </si>
  <si>
    <t>Размер платы за содержание и ремонт жилого помещения в год по лоту 7  руб.</t>
  </si>
  <si>
    <t>ул. Московская, д. 93</t>
  </si>
  <si>
    <t>2 п.м</t>
  </si>
  <si>
    <t>Размер платы за содержание и ремонт жилого помещения в год по лоту 8  руб.</t>
  </si>
  <si>
    <t>ул. Рахова, д. 136</t>
  </si>
  <si>
    <t>Размер платы за содержание и ремонт жилого помещения в год по лоту 10  руб.</t>
  </si>
  <si>
    <t>ул. Рахова, д. 150</t>
  </si>
  <si>
    <t>Размер платы за содержание и ремонт жилого помещения в год по лоту 11  руб.</t>
  </si>
  <si>
    <t>ул. Симбирская, д. 18</t>
  </si>
  <si>
    <t>Размер платы за содержание и ремонт жилого помещения в год по лоту 12  руб.</t>
  </si>
  <si>
    <t>Размер платы за содержание и ремонт жилого помещения в год по лоту 13  руб.</t>
  </si>
  <si>
    <t>Размер платы за содержание и ремонт жилого помещения в год по лоту 14  руб.</t>
  </si>
  <si>
    <t>Размер платы за содержание и ремонт жилого помещения в год по лоту 15  руб.</t>
  </si>
  <si>
    <t>Размер платы за содержание и ремонт жилого помещения в год по лоту 16  руб.</t>
  </si>
  <si>
    <t>ул. Гоголя, д. 69</t>
  </si>
  <si>
    <t>Размер платы за содержание и ремонт жилого помещения в год по лоту 17  руб.</t>
  </si>
  <si>
    <t>ул. Гоголя, д. 83</t>
  </si>
  <si>
    <t>Размер платы за содержание и ремонт жилого помещения в год по лоту 18  руб.</t>
  </si>
  <si>
    <t>Размер платы за содержание и ремонт жилого помещения в год по лоту 19  руб.</t>
  </si>
  <si>
    <t>Размер платы за содержание и ремонт жилого помещения в год по лоту 20  руб.</t>
  </si>
  <si>
    <t>2-й Пугачевский пос., 6-линия, 145 Д</t>
  </si>
  <si>
    <t>Размер платы за содержание и ремонт жилого помещения в год по лоту 21  руб.</t>
  </si>
  <si>
    <t>ул. Б.Горная, д. 357/3</t>
  </si>
  <si>
    <t>Размер платы за содержание и ремонт жилого помещения в год по лоту 22  руб.</t>
  </si>
  <si>
    <t>ул. Б.Горная, д. 270</t>
  </si>
  <si>
    <t>Размер платы за содержание и ремонт жилого помещения в год по лоту 23  руб.</t>
  </si>
  <si>
    <t>Размер платы за содержание и ремонт жилого помещения в год по лоту 24  руб.</t>
  </si>
  <si>
    <t>ул. Аткарская, д. 49</t>
  </si>
  <si>
    <t>Размер платы за содержание и ремонт жилого помещения в год по лоту 25  руб.</t>
  </si>
  <si>
    <t>Лот 26</t>
  </si>
  <si>
    <t>2-й Магнитный пр-д, д. 72</t>
  </si>
  <si>
    <t>ул. Чапаева, д. 235 А</t>
  </si>
  <si>
    <t>2-й Межовражный пр-д, д. 14</t>
  </si>
  <si>
    <t>Размер платы за содержание и ремонт жилого помещения в год по лоту 28  руб.</t>
  </si>
  <si>
    <t>ул. Аллейная, д. 23</t>
  </si>
  <si>
    <t>Размер платы за содержание и ремонт жилого помещения в год по лоту 29  руб.</t>
  </si>
  <si>
    <t>ул. Дружная, д. 19</t>
  </si>
  <si>
    <t>ул. Дружная, д. 29</t>
  </si>
  <si>
    <t>ул. Дружная, д. 36</t>
  </si>
  <si>
    <t>ул. Отрядная, д. 12</t>
  </si>
  <si>
    <t>ул. Отрядная, д. 28</t>
  </si>
  <si>
    <t>Утилизация твердых бытовых отходов</t>
  </si>
  <si>
    <t>8,87 кв.м</t>
  </si>
  <si>
    <t>57,2 кв.м</t>
  </si>
  <si>
    <t>3,63 кв.м</t>
  </si>
  <si>
    <t>Размер платы за содержание и ремонт жилого помещения в год по лоту 3  руб.</t>
  </si>
  <si>
    <t>19,44 кв.м</t>
  </si>
  <si>
    <t>11,56 кв.м</t>
  </si>
  <si>
    <t>5,32  кв.м</t>
  </si>
  <si>
    <t xml:space="preserve"> 1 кв.м</t>
  </si>
  <si>
    <t>15,64 кв.м</t>
  </si>
  <si>
    <t>9,37 кв.м</t>
  </si>
  <si>
    <t>11,31 кв.м</t>
  </si>
  <si>
    <t>18,15 кв.м</t>
  </si>
  <si>
    <t>3,24 кв.м</t>
  </si>
  <si>
    <t>15,21 кв.м</t>
  </si>
  <si>
    <t>5,76 кв.м</t>
  </si>
  <si>
    <t>9,87 кв.м</t>
  </si>
  <si>
    <t>2,77 кв.м</t>
  </si>
  <si>
    <t>21 кв.м</t>
  </si>
  <si>
    <t>8,46 кв.м</t>
  </si>
  <si>
    <t>Общестроительные работы</t>
  </si>
  <si>
    <t>4,58 кв.м</t>
  </si>
  <si>
    <t>5,93 кв.м</t>
  </si>
  <si>
    <t>4,63 кв.м</t>
  </si>
  <si>
    <t>5,45 кв.м</t>
  </si>
  <si>
    <t>5,14 кв.м</t>
  </si>
  <si>
    <t>4,69 кв.м</t>
  </si>
  <si>
    <t>5,03 кв.м</t>
  </si>
  <si>
    <t>4,23 кв.м</t>
  </si>
  <si>
    <t>4,42 кв.м</t>
  </si>
  <si>
    <t>4,39 кв.м</t>
  </si>
  <si>
    <t>4,28 кв.м</t>
  </si>
  <si>
    <t>Лот 29</t>
  </si>
  <si>
    <t>5,07 кв.м</t>
  </si>
  <si>
    <t>25,76 кв.м</t>
  </si>
  <si>
    <t>Размер платы за содержание и ремонт жилого помещения в год по лоту 30  руб.</t>
  </si>
  <si>
    <t>Лот 30</t>
  </si>
  <si>
    <t>Лот  28</t>
  </si>
  <si>
    <t>Размер платы за содержание и ремонт жилого помещения в год по лоту 27 руб.</t>
  </si>
  <si>
    <t>Лот 27</t>
  </si>
  <si>
    <t>Размер платы за содержание и ремонт жилого помещения в год по лоту 26  руб.</t>
  </si>
  <si>
    <t>Лот  22</t>
  </si>
  <si>
    <t>Лот 21</t>
  </si>
  <si>
    <t>Лот 3</t>
  </si>
  <si>
    <t>Размер платы за содержание и ремонт жилого помещения в год  по лоту 2  руб.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</si>
</sst>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181" fontId="3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3" fontId="26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3" fontId="27" fillId="0" borderId="0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49">
      <selection activeCell="B33" sqref="B3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2:9" ht="15.75">
      <c r="B1" s="99" t="s">
        <v>114</v>
      </c>
      <c r="H1" s="90"/>
      <c r="I1" s="90"/>
    </row>
    <row r="2" spans="1:9" ht="24" customHeight="1">
      <c r="A2" s="2"/>
      <c r="B2" s="1" t="s">
        <v>137</v>
      </c>
      <c r="C2" s="4"/>
      <c r="D2" s="5">
        <v>163.74</v>
      </c>
      <c r="E2" s="6" t="s">
        <v>1</v>
      </c>
      <c r="F2" s="2"/>
      <c r="H2" s="90"/>
      <c r="I2" s="90"/>
    </row>
    <row r="3" spans="1:9" ht="15.75">
      <c r="A3" s="2"/>
      <c r="B3" s="7"/>
      <c r="C3" s="2"/>
      <c r="D3" s="2"/>
      <c r="E3" s="2"/>
      <c r="F3" s="2"/>
      <c r="H3" s="90"/>
      <c r="I3" s="90"/>
    </row>
    <row r="4" spans="1:9" ht="30.75" customHeight="1">
      <c r="A4" s="107" t="s">
        <v>2</v>
      </c>
      <c r="B4" s="107"/>
      <c r="C4" s="107"/>
      <c r="D4" s="107"/>
      <c r="E4" s="107"/>
      <c r="F4" s="2"/>
      <c r="H4" s="90"/>
      <c r="I4" s="90"/>
    </row>
    <row r="5" spans="1:9" ht="15.75">
      <c r="A5" s="1"/>
      <c r="B5" s="1"/>
      <c r="C5" s="1"/>
      <c r="D5" s="1"/>
      <c r="E5" s="1"/>
      <c r="F5" s="2"/>
      <c r="H5" s="90"/>
      <c r="I5" s="90"/>
    </row>
    <row r="6" spans="1:9" ht="71.25">
      <c r="A6" s="8"/>
      <c r="B6" s="9" t="s">
        <v>3</v>
      </c>
      <c r="C6" s="9" t="s">
        <v>4</v>
      </c>
      <c r="D6" s="9" t="s">
        <v>5</v>
      </c>
      <c r="E6" s="70" t="s">
        <v>6</v>
      </c>
      <c r="F6" s="2"/>
      <c r="H6" s="90"/>
      <c r="I6" s="90"/>
    </row>
    <row r="7" spans="1:9" ht="30.75" customHeight="1">
      <c r="A7" s="105" t="s">
        <v>7</v>
      </c>
      <c r="B7" s="106"/>
      <c r="C7" s="106"/>
      <c r="D7" s="12">
        <f>SUM(D8:D14)</f>
        <v>4345.298458212908</v>
      </c>
      <c r="E7" s="12">
        <f>SUM(E8:E14)</f>
        <v>2.211482868273334</v>
      </c>
      <c r="F7" s="95"/>
      <c r="H7" s="90"/>
      <c r="I7" s="90"/>
    </row>
    <row r="8" spans="1:9" ht="30">
      <c r="A8" s="15">
        <v>1</v>
      </c>
      <c r="B8" s="8" t="s">
        <v>74</v>
      </c>
      <c r="C8" s="16" t="s">
        <v>68</v>
      </c>
      <c r="D8" s="17">
        <f aca="true" t="shared" si="0" ref="D8:D14">E8*$D$2*12</f>
        <v>328.0978158218535</v>
      </c>
      <c r="E8" s="18">
        <v>0.16698109595591257</v>
      </c>
      <c r="F8" s="95"/>
      <c r="H8" s="90"/>
      <c r="I8" s="90"/>
    </row>
    <row r="9" spans="1:9" ht="15.75">
      <c r="A9" s="15">
        <v>2</v>
      </c>
      <c r="B9" s="8" t="s">
        <v>67</v>
      </c>
      <c r="C9" s="16" t="s">
        <v>68</v>
      </c>
      <c r="D9" s="17">
        <f t="shared" si="0"/>
        <v>118.52533596564457</v>
      </c>
      <c r="E9" s="18">
        <v>0.060321920914073415</v>
      </c>
      <c r="F9" s="95"/>
      <c r="H9" s="91"/>
      <c r="I9" s="90"/>
    </row>
    <row r="10" spans="1:9" ht="15.75" customHeight="1">
      <c r="A10" s="15">
        <v>3</v>
      </c>
      <c r="B10" s="8" t="s">
        <v>8</v>
      </c>
      <c r="C10" s="16" t="s">
        <v>9</v>
      </c>
      <c r="D10" s="17">
        <f t="shared" si="0"/>
        <v>394.5562654471323</v>
      </c>
      <c r="E10" s="18">
        <v>0.20080425544925504</v>
      </c>
      <c r="F10" s="95"/>
      <c r="H10" s="91"/>
      <c r="I10" s="91"/>
    </row>
    <row r="11" spans="1:9" ht="30">
      <c r="A11" s="15">
        <v>4</v>
      </c>
      <c r="B11" s="8" t="s">
        <v>77</v>
      </c>
      <c r="C11" s="22" t="s">
        <v>70</v>
      </c>
      <c r="D11" s="17">
        <f t="shared" si="0"/>
        <v>419.443230454074</v>
      </c>
      <c r="E11" s="18">
        <v>0.21347015108000184</v>
      </c>
      <c r="F11" s="95"/>
      <c r="H11" s="91"/>
      <c r="I11" s="92"/>
    </row>
    <row r="12" spans="1:9" ht="60">
      <c r="A12" s="15">
        <v>5</v>
      </c>
      <c r="B12" s="16" t="s">
        <v>78</v>
      </c>
      <c r="C12" s="16" t="s">
        <v>79</v>
      </c>
      <c r="D12" s="17">
        <f t="shared" si="0"/>
        <v>2237.0305624217276</v>
      </c>
      <c r="E12" s="18">
        <v>1.1385074724266762</v>
      </c>
      <c r="F12" s="95"/>
      <c r="H12" s="92"/>
      <c r="I12" s="91"/>
    </row>
    <row r="13" spans="1:9" ht="15.75" customHeight="1">
      <c r="A13" s="15">
        <v>6</v>
      </c>
      <c r="B13" s="22" t="s">
        <v>44</v>
      </c>
      <c r="C13" s="22" t="s">
        <v>80</v>
      </c>
      <c r="D13" s="17">
        <f t="shared" si="0"/>
        <v>792.3536143734262</v>
      </c>
      <c r="E13" s="18">
        <v>0.4032580179824855</v>
      </c>
      <c r="F13" s="95"/>
      <c r="H13" s="93"/>
      <c r="I13" s="91"/>
    </row>
    <row r="14" spans="1:9" ht="15.75" customHeight="1">
      <c r="A14" s="15">
        <v>7</v>
      </c>
      <c r="B14" s="22" t="s">
        <v>71</v>
      </c>
      <c r="C14" s="22" t="s">
        <v>17</v>
      </c>
      <c r="D14" s="17">
        <f t="shared" si="0"/>
        <v>55.291633729049835</v>
      </c>
      <c r="E14" s="18">
        <v>0.028139954464929073</v>
      </c>
      <c r="F14" s="95"/>
      <c r="H14" s="93"/>
      <c r="I14" s="92"/>
    </row>
    <row r="15" spans="1:9" ht="15.75">
      <c r="A15" s="108" t="s">
        <v>10</v>
      </c>
      <c r="B15" s="109"/>
      <c r="C15" s="110"/>
      <c r="D15" s="12">
        <f>SUM(D16:D18)</f>
        <v>2943.7190322787</v>
      </c>
      <c r="E15" s="12">
        <f>SUM(E16:E18)</f>
        <v>1.4981673345337627</v>
      </c>
      <c r="F15" s="95"/>
      <c r="H15" s="93"/>
      <c r="I15" s="91"/>
    </row>
    <row r="16" spans="1:9" ht="15.75" customHeight="1">
      <c r="A16" s="15">
        <v>8</v>
      </c>
      <c r="B16" s="8" t="s">
        <v>11</v>
      </c>
      <c r="C16" s="16" t="s">
        <v>12</v>
      </c>
      <c r="D16" s="17">
        <f>E16*$D$2*12</f>
        <v>2130.3625180957915</v>
      </c>
      <c r="E16" s="60">
        <v>1.0842201651478927</v>
      </c>
      <c r="F16" s="95"/>
      <c r="H16" s="93"/>
      <c r="I16" s="92"/>
    </row>
    <row r="17" spans="1:9" ht="15.75" customHeight="1">
      <c r="A17" s="15">
        <v>9</v>
      </c>
      <c r="B17" s="8" t="s">
        <v>186</v>
      </c>
      <c r="C17" s="16" t="s">
        <v>12</v>
      </c>
      <c r="D17" s="17">
        <f>E17*$D$2*12</f>
        <v>615.2328</v>
      </c>
      <c r="E17" s="60">
        <v>0.31311469402711617</v>
      </c>
      <c r="F17" s="95"/>
      <c r="H17" s="93"/>
      <c r="I17" s="92"/>
    </row>
    <row r="18" spans="1:9" ht="30">
      <c r="A18" s="15">
        <v>10</v>
      </c>
      <c r="B18" s="22" t="s">
        <v>13</v>
      </c>
      <c r="C18" s="22" t="s">
        <v>14</v>
      </c>
      <c r="D18" s="17">
        <f>E18*$D$2*12</f>
        <v>198.12371418290866</v>
      </c>
      <c r="E18" s="60">
        <v>0.10083247535875405</v>
      </c>
      <c r="F18" s="95"/>
      <c r="H18" s="93"/>
      <c r="I18" s="92"/>
    </row>
    <row r="19" spans="1:9" ht="30" customHeight="1">
      <c r="A19" s="108" t="s">
        <v>15</v>
      </c>
      <c r="B19" s="111"/>
      <c r="C19" s="112"/>
      <c r="D19" s="23">
        <f>SUM(D20:D21)</f>
        <v>258.5002378200049</v>
      </c>
      <c r="E19" s="23">
        <f>SUM(E20:E21)</f>
        <v>0.13156031809576405</v>
      </c>
      <c r="F19" s="95"/>
      <c r="H19" s="90"/>
      <c r="I19" s="90"/>
    </row>
    <row r="20" spans="1:9" ht="15.75" customHeight="1">
      <c r="A20" s="15">
        <v>11</v>
      </c>
      <c r="B20" s="22" t="s">
        <v>16</v>
      </c>
      <c r="C20" s="22" t="s">
        <v>17</v>
      </c>
      <c r="D20" s="17">
        <f>E20*12*$D$2</f>
        <v>114.20035648202314</v>
      </c>
      <c r="E20" s="57">
        <v>0.05812077912240093</v>
      </c>
      <c r="F20" s="95"/>
      <c r="H20" s="90"/>
      <c r="I20" s="90"/>
    </row>
    <row r="21" spans="1:9" ht="60">
      <c r="A21" s="15">
        <v>12</v>
      </c>
      <c r="B21" s="22" t="s">
        <v>18</v>
      </c>
      <c r="C21" s="22" t="s">
        <v>17</v>
      </c>
      <c r="D21" s="17">
        <f>E21*12*$D$2</f>
        <v>144.29988133798173</v>
      </c>
      <c r="E21" s="17">
        <v>0.07343953897336311</v>
      </c>
      <c r="F21" s="95"/>
      <c r="H21" s="90"/>
      <c r="I21" s="90"/>
    </row>
    <row r="22" spans="1:9" ht="15.75">
      <c r="A22" s="105" t="s">
        <v>19</v>
      </c>
      <c r="B22" s="106"/>
      <c r="C22" s="106"/>
      <c r="D22" s="24">
        <f>SUM(D23:D24)</f>
        <v>809.419247669621</v>
      </c>
      <c r="E22" s="24">
        <f>SUM(E23:E24)</f>
        <v>0.4119433490440236</v>
      </c>
      <c r="F22" s="95"/>
      <c r="H22" s="90"/>
      <c r="I22" s="90"/>
    </row>
    <row r="23" spans="1:10" ht="60">
      <c r="A23" s="15">
        <v>13</v>
      </c>
      <c r="B23" s="22" t="s">
        <v>56</v>
      </c>
      <c r="C23" s="22" t="s">
        <v>17</v>
      </c>
      <c r="D23" s="17">
        <f>E23*12*$D$2</f>
        <v>48.68854289786037</v>
      </c>
      <c r="E23" s="20">
        <v>0.02477939767205141</v>
      </c>
      <c r="F23" s="95"/>
      <c r="H23" s="94"/>
      <c r="I23" s="94"/>
      <c r="J23" s="62"/>
    </row>
    <row r="24" spans="1:10" ht="60">
      <c r="A24" s="15">
        <v>14</v>
      </c>
      <c r="B24" s="22" t="s">
        <v>21</v>
      </c>
      <c r="C24" s="22" t="s">
        <v>57</v>
      </c>
      <c r="D24" s="17">
        <f>E24*12*$D$2</f>
        <v>760.7307047717607</v>
      </c>
      <c r="E24" s="20">
        <v>0.3871639513719722</v>
      </c>
      <c r="F24" s="95"/>
      <c r="H24" s="94"/>
      <c r="I24" s="94"/>
      <c r="J24" s="62"/>
    </row>
    <row r="25" spans="1:9" ht="15.75">
      <c r="A25" s="105" t="s">
        <v>23</v>
      </c>
      <c r="B25" s="105"/>
      <c r="C25" s="105"/>
      <c r="D25" s="25">
        <f>SUM(D26)</f>
        <v>486.3474</v>
      </c>
      <c r="E25" s="23">
        <v>0.2475201539025284</v>
      </c>
      <c r="F25" s="95"/>
      <c r="H25" s="90"/>
      <c r="I25" s="90"/>
    </row>
    <row r="26" spans="1:9" ht="15.75">
      <c r="A26" s="15">
        <v>15</v>
      </c>
      <c r="B26" s="22" t="s">
        <v>24</v>
      </c>
      <c r="C26" s="22" t="s">
        <v>25</v>
      </c>
      <c r="D26" s="17">
        <f>E26*12*$D$2</f>
        <v>486.3474</v>
      </c>
      <c r="E26" s="60">
        <v>0.2475201539025284</v>
      </c>
      <c r="F26" s="95"/>
      <c r="H26" s="90"/>
      <c r="I26" s="90"/>
    </row>
    <row r="27" spans="1:9" ht="15.75">
      <c r="A27" s="105" t="s">
        <v>72</v>
      </c>
      <c r="B27" s="105"/>
      <c r="C27" s="105"/>
      <c r="D27" s="25">
        <f>SUM(D28:D28)</f>
        <v>89.18181958702296</v>
      </c>
      <c r="E27" s="23">
        <v>0.045387921698537795</v>
      </c>
      <c r="F27" s="95"/>
      <c r="H27" s="90"/>
      <c r="I27" s="90"/>
    </row>
    <row r="28" spans="1:9" ht="30">
      <c r="A28" s="15">
        <v>16</v>
      </c>
      <c r="B28" s="22" t="s">
        <v>73</v>
      </c>
      <c r="C28" s="22" t="s">
        <v>14</v>
      </c>
      <c r="D28" s="17">
        <f>E28*12*$D$2</f>
        <v>89.18181958702296</v>
      </c>
      <c r="E28" s="20">
        <v>0.045387921698537795</v>
      </c>
      <c r="F28" s="95"/>
      <c r="H28" s="90"/>
      <c r="I28" s="90"/>
    </row>
    <row r="29" spans="1:9" ht="15.75">
      <c r="A29" s="9"/>
      <c r="B29" s="27" t="s">
        <v>26</v>
      </c>
      <c r="C29" s="27"/>
      <c r="D29" s="47">
        <f>D7+D15+D19+D22+D25+D27</f>
        <v>8932.466195568259</v>
      </c>
      <c r="E29" s="12">
        <f>E27+E25+E22+E19+E15+E7</f>
        <v>4.546061945547951</v>
      </c>
      <c r="F29" s="95"/>
      <c r="H29" s="90"/>
      <c r="I29" s="90"/>
    </row>
    <row r="30" spans="1:9" ht="14.25" customHeight="1">
      <c r="A30" s="28"/>
      <c r="B30" s="29"/>
      <c r="C30" s="30"/>
      <c r="D30" s="31"/>
      <c r="E30" s="32"/>
      <c r="F30" s="2"/>
      <c r="H30" s="90"/>
      <c r="I30" s="90"/>
    </row>
    <row r="31" spans="1:9" ht="15.75">
      <c r="A31" s="29"/>
      <c r="B31" s="29"/>
      <c r="C31" s="29"/>
      <c r="D31" s="29"/>
      <c r="E31" s="29"/>
      <c r="F31" s="28"/>
      <c r="H31" s="90"/>
      <c r="I31" s="90"/>
    </row>
    <row r="32" spans="1:9" ht="105">
      <c r="A32" s="11" t="s">
        <v>27</v>
      </c>
      <c r="B32" s="11" t="s">
        <v>28</v>
      </c>
      <c r="C32" s="11" t="s">
        <v>29</v>
      </c>
      <c r="D32" s="11" t="s">
        <v>30</v>
      </c>
      <c r="E32" s="11" t="s">
        <v>31</v>
      </c>
      <c r="F32" s="11" t="s">
        <v>32</v>
      </c>
      <c r="H32" s="90"/>
      <c r="I32" s="90"/>
    </row>
    <row r="33" spans="1:9" ht="15.75">
      <c r="A33" s="11">
        <v>1</v>
      </c>
      <c r="B33" s="78" t="s">
        <v>120</v>
      </c>
      <c r="C33" s="11" t="s">
        <v>187</v>
      </c>
      <c r="D33" s="75">
        <v>5855.7079</v>
      </c>
      <c r="E33" s="36">
        <f>D33/12/$D$2</f>
        <v>2.9801860164488416</v>
      </c>
      <c r="F33" s="37">
        <v>2</v>
      </c>
      <c r="H33" s="90"/>
      <c r="I33" s="90"/>
    </row>
    <row r="34" spans="1:9" ht="15.75">
      <c r="A34" s="11"/>
      <c r="B34" s="38" t="s">
        <v>34</v>
      </c>
      <c r="C34" s="10"/>
      <c r="D34" s="53">
        <f>SUM(D33:D33)</f>
        <v>5855.7079</v>
      </c>
      <c r="E34" s="39">
        <f>SUM(E33:E33)</f>
        <v>2.9801860164488416</v>
      </c>
      <c r="F34" s="40"/>
      <c r="H34" s="90"/>
      <c r="I34" s="90"/>
    </row>
    <row r="35" spans="1:9" ht="15.75">
      <c r="A35" s="28"/>
      <c r="B35" s="29"/>
      <c r="C35" s="41"/>
      <c r="D35" s="41"/>
      <c r="E35" s="41"/>
      <c r="F35" s="41"/>
      <c r="H35" s="90"/>
      <c r="I35" s="90"/>
    </row>
    <row r="36" spans="1:9" ht="29.25">
      <c r="A36" s="28"/>
      <c r="B36" s="29" t="s">
        <v>35</v>
      </c>
      <c r="C36" s="42">
        <f>D29+D34</f>
        <v>14788.174095568258</v>
      </c>
      <c r="D36" s="42"/>
      <c r="E36" s="42"/>
      <c r="F36" s="41"/>
      <c r="H36" s="90"/>
      <c r="I36" s="90"/>
    </row>
    <row r="37" spans="1:9" ht="15.75">
      <c r="A37" s="28"/>
      <c r="B37" s="29" t="s">
        <v>36</v>
      </c>
      <c r="C37" s="43">
        <f>E29+E34</f>
        <v>7.526247961996793</v>
      </c>
      <c r="D37" s="41"/>
      <c r="E37" s="41"/>
      <c r="F37" s="41"/>
      <c r="H37" s="90"/>
      <c r="I37" s="90"/>
    </row>
    <row r="38" spans="1:9" ht="15.75">
      <c r="A38" s="28"/>
      <c r="B38" s="29"/>
      <c r="C38" s="43"/>
      <c r="D38" s="41"/>
      <c r="E38" s="41"/>
      <c r="F38" s="41"/>
      <c r="H38" s="90"/>
      <c r="I38" s="90"/>
    </row>
    <row r="39" spans="1:9" ht="15.75">
      <c r="A39" s="2"/>
      <c r="B39" s="2"/>
      <c r="C39" s="2"/>
      <c r="D39" s="2"/>
      <c r="E39" s="2"/>
      <c r="F39" s="2"/>
      <c r="H39" s="90"/>
      <c r="I39" s="90"/>
    </row>
    <row r="40" spans="1:9" ht="33" customHeight="1">
      <c r="A40" s="107" t="s">
        <v>37</v>
      </c>
      <c r="B40" s="107"/>
      <c r="C40" s="107"/>
      <c r="D40" s="107"/>
      <c r="E40" s="107"/>
      <c r="F40" s="107"/>
      <c r="H40" s="90"/>
      <c r="I40" s="90"/>
    </row>
    <row r="41" spans="1:9" ht="15.75">
      <c r="A41" s="1"/>
      <c r="B41" s="1"/>
      <c r="C41" s="1"/>
      <c r="D41" s="2"/>
      <c r="E41" s="2"/>
      <c r="F41" s="2"/>
      <c r="H41" s="90"/>
      <c r="I41" s="90"/>
    </row>
    <row r="42" spans="1:9" ht="71.25">
      <c r="A42" s="8"/>
      <c r="B42" s="9" t="s">
        <v>3</v>
      </c>
      <c r="C42" s="9" t="s">
        <v>4</v>
      </c>
      <c r="D42" s="9" t="s">
        <v>5</v>
      </c>
      <c r="E42" s="9" t="s">
        <v>6</v>
      </c>
      <c r="F42" s="2"/>
      <c r="H42" s="90"/>
      <c r="I42" s="90"/>
    </row>
    <row r="43" spans="1:9" ht="30.75" customHeight="1">
      <c r="A43" s="104" t="s">
        <v>38</v>
      </c>
      <c r="B43" s="104"/>
      <c r="C43" s="104"/>
      <c r="D43" s="12">
        <f>D44</f>
        <v>27.115344</v>
      </c>
      <c r="E43" s="12">
        <f>E44</f>
        <v>0.0138</v>
      </c>
      <c r="H43" s="90"/>
      <c r="I43" s="90"/>
    </row>
    <row r="44" spans="1:9" ht="30">
      <c r="A44" s="15">
        <v>1</v>
      </c>
      <c r="B44" s="44" t="s">
        <v>39</v>
      </c>
      <c r="C44" s="44" t="s">
        <v>40</v>
      </c>
      <c r="D44" s="17">
        <f>E44*12*$D$2</f>
        <v>27.115344</v>
      </c>
      <c r="E44" s="45">
        <v>0.0138</v>
      </c>
      <c r="H44" s="90"/>
      <c r="I44" s="90"/>
    </row>
    <row r="45" spans="1:9" ht="32.25" customHeight="1">
      <c r="A45" s="104" t="s">
        <v>41</v>
      </c>
      <c r="B45" s="104"/>
      <c r="C45" s="104"/>
      <c r="D45" s="12">
        <f>D46+D47+D48</f>
        <v>1191.4166733040042</v>
      </c>
      <c r="E45" s="12">
        <f>E46+E47+E48</f>
        <v>0.6063559470827756</v>
      </c>
      <c r="H45" s="90"/>
      <c r="I45" s="90"/>
    </row>
    <row r="46" spans="1:9" ht="45">
      <c r="A46" s="15">
        <v>2</v>
      </c>
      <c r="B46" s="44" t="s">
        <v>42</v>
      </c>
      <c r="C46" s="44" t="s">
        <v>43</v>
      </c>
      <c r="D46" s="17">
        <f>E46*$D$2*12</f>
        <v>54.230688</v>
      </c>
      <c r="E46" s="45">
        <v>0.0276</v>
      </c>
      <c r="H46" s="90"/>
      <c r="I46" s="90"/>
    </row>
    <row r="47" spans="1:9" ht="30">
      <c r="A47" s="15">
        <v>3</v>
      </c>
      <c r="B47" s="72" t="s">
        <v>74</v>
      </c>
      <c r="C47" s="72" t="s">
        <v>75</v>
      </c>
      <c r="D47" s="17">
        <f>E47*$D$2*12</f>
        <v>820.2445395546338</v>
      </c>
      <c r="E47" s="45">
        <v>0.41745273988978143</v>
      </c>
      <c r="H47" s="90"/>
      <c r="I47" s="90"/>
    </row>
    <row r="48" spans="1:9" ht="30">
      <c r="A48" s="15">
        <v>4</v>
      </c>
      <c r="B48" s="46" t="s">
        <v>44</v>
      </c>
      <c r="C48" s="8" t="s">
        <v>81</v>
      </c>
      <c r="D48" s="17">
        <f>E48*$D$2*12</f>
        <v>316.9414457493705</v>
      </c>
      <c r="E48" s="18">
        <v>0.1613032071929942</v>
      </c>
      <c r="H48" s="90"/>
      <c r="I48" s="90"/>
    </row>
    <row r="49" spans="1:9" ht="15.75">
      <c r="A49" s="9"/>
      <c r="B49" s="27" t="s">
        <v>26</v>
      </c>
      <c r="C49" s="27"/>
      <c r="D49" s="47">
        <f>D43+D45</f>
        <v>1218.5320173040043</v>
      </c>
      <c r="E49" s="12">
        <f>E43+E45</f>
        <v>0.6201559470827757</v>
      </c>
      <c r="F49" s="6"/>
      <c r="H49" s="90"/>
      <c r="I49" s="90"/>
    </row>
    <row r="50" spans="1:9" ht="15.75">
      <c r="A50" s="2"/>
      <c r="B50" s="2"/>
      <c r="C50" s="2"/>
      <c r="D50" s="2"/>
      <c r="E50" s="2"/>
      <c r="F50" s="2"/>
      <c r="H50" s="90"/>
      <c r="I50" s="90"/>
    </row>
    <row r="51" spans="1:9" ht="15.75">
      <c r="A51" s="33"/>
      <c r="B51" s="33"/>
      <c r="C51" s="33"/>
      <c r="D51" s="33"/>
      <c r="E51" s="33"/>
      <c r="F51" s="34"/>
      <c r="H51" s="90"/>
      <c r="I51" s="90"/>
    </row>
    <row r="52" spans="1:9" ht="105">
      <c r="A52" s="11" t="s">
        <v>27</v>
      </c>
      <c r="B52" s="11" t="s">
        <v>28</v>
      </c>
      <c r="C52" s="11" t="s">
        <v>29</v>
      </c>
      <c r="D52" s="11" t="s">
        <v>30</v>
      </c>
      <c r="E52" s="11" t="s">
        <v>45</v>
      </c>
      <c r="F52" s="11" t="s">
        <v>32</v>
      </c>
      <c r="H52" s="90"/>
      <c r="I52" s="90"/>
    </row>
    <row r="53" spans="1:9" ht="15.75">
      <c r="A53" s="11">
        <v>1</v>
      </c>
      <c r="B53" s="8" t="s">
        <v>63</v>
      </c>
      <c r="C53" s="11" t="s">
        <v>64</v>
      </c>
      <c r="D53" s="48">
        <v>1980.51</v>
      </c>
      <c r="E53" s="49">
        <f>D53/12/$D$2</f>
        <v>1.007954684255527</v>
      </c>
      <c r="F53" s="37">
        <v>2</v>
      </c>
      <c r="H53" s="90"/>
      <c r="I53" s="90"/>
    </row>
    <row r="54" spans="1:9" ht="15.75">
      <c r="A54" s="50"/>
      <c r="B54" s="50" t="s">
        <v>34</v>
      </c>
      <c r="C54" s="50"/>
      <c r="D54" s="51">
        <f>SUM(D53:D53)</f>
        <v>1980.51</v>
      </c>
      <c r="E54" s="52">
        <f>SUM(E53:E53)</f>
        <v>1.007954684255527</v>
      </c>
      <c r="F54" s="50"/>
      <c r="H54" s="90"/>
      <c r="I54" s="90"/>
    </row>
    <row r="55" spans="8:9" ht="15.75">
      <c r="H55" s="90"/>
      <c r="I55" s="90"/>
    </row>
    <row r="56" spans="2:9" ht="35.25" customHeight="1">
      <c r="B56" s="29" t="s">
        <v>230</v>
      </c>
      <c r="C56" s="54">
        <f>C36</f>
        <v>14788.174095568258</v>
      </c>
      <c r="H56" s="90"/>
      <c r="I56" s="90"/>
    </row>
    <row r="57" spans="8:9" ht="15.75">
      <c r="H57" s="90"/>
      <c r="I57" s="90"/>
    </row>
  </sheetData>
  <mergeCells count="10">
    <mergeCell ref="A4:E4"/>
    <mergeCell ref="A7:C7"/>
    <mergeCell ref="A15:C15"/>
    <mergeCell ref="A19:C19"/>
    <mergeCell ref="A43:C43"/>
    <mergeCell ref="A45:C45"/>
    <mergeCell ref="A22:C22"/>
    <mergeCell ref="A25:C25"/>
    <mergeCell ref="A27:C27"/>
    <mergeCell ref="A40:F40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97" zoomScaleNormal="97" workbookViewId="0" topLeftCell="A1">
      <selection activeCell="A10" sqref="A10:E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69" customWidth="1"/>
    <col min="8" max="16384" width="9.125" style="3" customWidth="1"/>
  </cols>
  <sheetData>
    <row r="1" spans="1:6" ht="15" customHeight="1">
      <c r="A1" s="107" t="s">
        <v>82</v>
      </c>
      <c r="B1" s="107"/>
      <c r="C1" s="107"/>
      <c r="D1" s="107"/>
      <c r="E1" s="107"/>
      <c r="F1" s="2"/>
    </row>
    <row r="2" spans="1:6" ht="39" customHeight="1">
      <c r="A2" s="2"/>
      <c r="B2" s="1" t="s">
        <v>127</v>
      </c>
      <c r="C2" s="4"/>
      <c r="D2" s="5">
        <v>59.76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1585.0794789193008</v>
      </c>
      <c r="E7" s="12">
        <f>SUM(E8:E10)</f>
        <v>2.2103406388321356</v>
      </c>
      <c r="F7" s="89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1147.1182789746576</v>
      </c>
      <c r="E8" s="20">
        <v>1.599618305129766</v>
      </c>
      <c r="F8" s="89"/>
      <c r="I8" s="80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331.27920000000006</v>
      </c>
      <c r="E9" s="60">
        <v>0.4619578313253013</v>
      </c>
      <c r="F9" s="95"/>
      <c r="H9" s="93"/>
      <c r="I9" s="92"/>
    </row>
    <row r="10" spans="1:9" ht="30">
      <c r="A10" s="15">
        <v>3</v>
      </c>
      <c r="B10" s="22" t="s">
        <v>13</v>
      </c>
      <c r="C10" s="22" t="s">
        <v>14</v>
      </c>
      <c r="D10" s="17">
        <f>E10*$D$2*12</f>
        <v>106.68199994464311</v>
      </c>
      <c r="E10" s="17">
        <v>0.14876450237706815</v>
      </c>
      <c r="F10" s="89"/>
      <c r="I10" s="80"/>
    </row>
    <row r="11" spans="1:9" ht="15">
      <c r="A11" s="108" t="s">
        <v>50</v>
      </c>
      <c r="B11" s="111"/>
      <c r="C11" s="112"/>
      <c r="D11" s="23">
        <f>SUM(D12:D13)</f>
        <v>126.95118872800373</v>
      </c>
      <c r="E11" s="23">
        <f>SUM(E12:E13)</f>
        <v>0.17702921230477986</v>
      </c>
      <c r="F11" s="89"/>
      <c r="I11" s="80"/>
    </row>
    <row r="12" spans="1:9" ht="15.75" customHeight="1">
      <c r="A12" s="15">
        <v>4</v>
      </c>
      <c r="B12" s="22" t="s">
        <v>16</v>
      </c>
      <c r="C12" s="22" t="s">
        <v>17</v>
      </c>
      <c r="D12" s="17">
        <f>E12*12*$D$2</f>
        <v>57.10017824101157</v>
      </c>
      <c r="E12" s="18">
        <v>0.07962430031377116</v>
      </c>
      <c r="F12" s="89"/>
      <c r="I12" s="80"/>
    </row>
    <row r="13" spans="1:9" ht="60">
      <c r="A13" s="15">
        <v>5</v>
      </c>
      <c r="B13" s="22" t="s">
        <v>18</v>
      </c>
      <c r="C13" s="22" t="s">
        <v>17</v>
      </c>
      <c r="D13" s="17">
        <f>E13*12*$D$2</f>
        <v>69.85101048699215</v>
      </c>
      <c r="E13" s="17">
        <v>0.0974049119910087</v>
      </c>
      <c r="F13" s="89"/>
      <c r="I13" s="80"/>
    </row>
    <row r="14" spans="1:9" ht="15">
      <c r="A14" s="105" t="s">
        <v>51</v>
      </c>
      <c r="B14" s="106"/>
      <c r="C14" s="106"/>
      <c r="D14" s="24">
        <f>SUM(D15:D16)</f>
        <v>406.7109156353903</v>
      </c>
      <c r="E14" s="24">
        <f>SUM(E15:E16)</f>
        <v>0.5671448511203011</v>
      </c>
      <c r="F14" s="89"/>
      <c r="I14" s="80"/>
    </row>
    <row r="15" spans="1:9" ht="60">
      <c r="A15" s="15">
        <v>6</v>
      </c>
      <c r="B15" s="22" t="s">
        <v>56</v>
      </c>
      <c r="C15" s="22" t="s">
        <v>17</v>
      </c>
      <c r="D15" s="17">
        <f>E15*12*$D$2</f>
        <v>19.436675941412666</v>
      </c>
      <c r="E15" s="17">
        <v>0.027103798445745016</v>
      </c>
      <c r="F15" s="89"/>
      <c r="I15" s="80"/>
    </row>
    <row r="16" spans="1:9" ht="60">
      <c r="A16" s="15">
        <v>7</v>
      </c>
      <c r="B16" s="22" t="s">
        <v>21</v>
      </c>
      <c r="C16" s="22" t="s">
        <v>57</v>
      </c>
      <c r="D16" s="17">
        <f>E16*12*$D$2</f>
        <v>387.2742396939776</v>
      </c>
      <c r="E16" s="20">
        <v>0.540041052674556</v>
      </c>
      <c r="F16" s="89"/>
      <c r="I16" s="80"/>
    </row>
    <row r="17" spans="1:9" ht="15">
      <c r="A17" s="105" t="s">
        <v>52</v>
      </c>
      <c r="B17" s="105"/>
      <c r="C17" s="105"/>
      <c r="D17" s="25">
        <f>SUM(D18)</f>
        <v>311.66468246704557</v>
      </c>
      <c r="E17" s="25">
        <f>E18</f>
        <v>0.4346060386923326</v>
      </c>
      <c r="F17" s="89"/>
      <c r="I17" s="80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311.66468246704557</v>
      </c>
      <c r="E18" s="26">
        <v>0.4346060386923326</v>
      </c>
      <c r="F18" s="89"/>
      <c r="I18" s="80"/>
    </row>
    <row r="19" spans="1:6" ht="15">
      <c r="A19" s="9"/>
      <c r="B19" s="27" t="s">
        <v>26</v>
      </c>
      <c r="C19" s="27"/>
      <c r="D19" s="47">
        <f>D7+D11+D14+D17</f>
        <v>2430.40626574974</v>
      </c>
      <c r="E19" s="12">
        <f>E7+E11+E14+E17</f>
        <v>3.389120740949549</v>
      </c>
      <c r="F19" s="89"/>
    </row>
    <row r="20" spans="1:6" ht="15">
      <c r="A20" s="28"/>
      <c r="B20" s="29"/>
      <c r="C20" s="30"/>
      <c r="D20" s="31"/>
      <c r="E20" s="32"/>
      <c r="F20" s="2"/>
    </row>
    <row r="21" spans="1:6" ht="15">
      <c r="A21" s="28"/>
      <c r="B21" s="29"/>
      <c r="C21" s="30"/>
      <c r="D21" s="31"/>
      <c r="E21" s="3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199</v>
      </c>
      <c r="D23" s="48">
        <v>2138.9508</v>
      </c>
      <c r="E23" s="36">
        <f>D23/12/$D$2</f>
        <v>2.9826957831325305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2138.9508</v>
      </c>
      <c r="E24" s="39">
        <f>SUM(E23:E23)</f>
        <v>2.9826957831325305</v>
      </c>
      <c r="F24" s="40"/>
    </row>
    <row r="25" spans="1:6" ht="15">
      <c r="A25" s="28"/>
      <c r="B25" s="29"/>
      <c r="C25" s="30"/>
      <c r="D25" s="31"/>
      <c r="E25" s="32"/>
      <c r="F25" s="2"/>
    </row>
    <row r="26" spans="1:6" ht="15">
      <c r="A26" s="28"/>
      <c r="B26" s="29"/>
      <c r="C26" s="30"/>
      <c r="D26" s="31"/>
      <c r="E26" s="32"/>
      <c r="F26" s="2"/>
    </row>
    <row r="27" spans="1:6" ht="15">
      <c r="A27" s="28"/>
      <c r="B27" s="29"/>
      <c r="C27" s="30"/>
      <c r="D27" s="31"/>
      <c r="E27" s="32"/>
      <c r="F27" s="2"/>
    </row>
    <row r="28" spans="1:6" ht="29.25">
      <c r="A28" s="28"/>
      <c r="B28" s="29" t="s">
        <v>35</v>
      </c>
      <c r="C28" s="42">
        <f>D19+D24</f>
        <v>4569.35706574974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6.37181652408208</v>
      </c>
      <c r="D29" s="41"/>
      <c r="E29" s="41"/>
      <c r="F29" s="41"/>
    </row>
    <row r="30" spans="1:6" ht="15">
      <c r="A30" s="28"/>
      <c r="B30" s="29"/>
      <c r="C30" s="43"/>
      <c r="D30" s="41"/>
      <c r="E30" s="41"/>
      <c r="F30" s="41"/>
    </row>
    <row r="31" spans="1:6" ht="20.25" customHeight="1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1.5" customHeight="1">
      <c r="A35" s="104" t="s">
        <v>38</v>
      </c>
      <c r="B35" s="104"/>
      <c r="C35" s="104"/>
      <c r="D35" s="12">
        <f>D36</f>
        <v>9.896256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9.896256</v>
      </c>
      <c r="E36" s="45">
        <v>0.0138</v>
      </c>
    </row>
    <row r="37" spans="1:5" ht="32.25" customHeight="1">
      <c r="A37" s="104" t="s">
        <v>41</v>
      </c>
      <c r="B37" s="104"/>
      <c r="C37" s="104"/>
      <c r="D37" s="12">
        <f>D38+D39</f>
        <v>79.17004799999998</v>
      </c>
      <c r="E37" s="12">
        <f>E38+E39</f>
        <v>0.11039999999999998</v>
      </c>
    </row>
    <row r="38" spans="1:5" ht="45">
      <c r="A38" s="15">
        <v>2</v>
      </c>
      <c r="B38" s="44" t="s">
        <v>42</v>
      </c>
      <c r="C38" s="44" t="s">
        <v>43</v>
      </c>
      <c r="D38" s="17">
        <f>E38*$D$2*12</f>
        <v>19.792512</v>
      </c>
      <c r="E38" s="45">
        <v>0.0276</v>
      </c>
    </row>
    <row r="39" spans="1:5" ht="15">
      <c r="A39" s="15">
        <v>3</v>
      </c>
      <c r="B39" s="46" t="s">
        <v>44</v>
      </c>
      <c r="C39" s="8" t="s">
        <v>40</v>
      </c>
      <c r="D39" s="17">
        <f>E39*$D$2*12</f>
        <v>59.377535999999985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89.06630399999997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45</v>
      </c>
      <c r="F43" s="11" t="s">
        <v>32</v>
      </c>
    </row>
    <row r="44" spans="1:6" ht="15">
      <c r="A44" s="11">
        <v>1</v>
      </c>
      <c r="B44" s="8" t="s">
        <v>115</v>
      </c>
      <c r="C44" s="11" t="s">
        <v>55</v>
      </c>
      <c r="D44" s="68">
        <v>660.17</v>
      </c>
      <c r="E44" s="49">
        <f>D44/12/$D$2</f>
        <v>0.9205851182507808</v>
      </c>
      <c r="F44" s="37">
        <v>1</v>
      </c>
    </row>
    <row r="45" spans="1:6" ht="15">
      <c r="A45" s="50"/>
      <c r="B45" s="50" t="s">
        <v>34</v>
      </c>
      <c r="C45" s="50"/>
      <c r="D45" s="51">
        <f>SUM(D44:D44)</f>
        <v>660.17</v>
      </c>
      <c r="E45" s="52">
        <f>SUM(E44:E44)</f>
        <v>0.9205851182507808</v>
      </c>
      <c r="F45" s="50"/>
    </row>
    <row r="49" spans="2:3" ht="29.25">
      <c r="B49" s="29" t="s">
        <v>152</v>
      </c>
      <c r="C49" s="42">
        <f>C28</f>
        <v>4569.35706574974</v>
      </c>
    </row>
  </sheetData>
  <mergeCells count="9">
    <mergeCell ref="A37:C37"/>
    <mergeCell ref="A17:C17"/>
    <mergeCell ref="A32:F32"/>
    <mergeCell ref="A35:C35"/>
    <mergeCell ref="A1:E1"/>
    <mergeCell ref="A4:E4"/>
    <mergeCell ref="A7:C7"/>
    <mergeCell ref="A14:C14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="97" zoomScaleNormal="97" workbookViewId="0" topLeftCell="A1">
      <selection activeCell="E8" sqref="E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69" customWidth="1"/>
    <col min="8" max="16384" width="9.125" style="3" customWidth="1"/>
  </cols>
  <sheetData>
    <row r="1" spans="1:6" ht="15" customHeight="1">
      <c r="A1" s="107" t="s">
        <v>83</v>
      </c>
      <c r="B1" s="107"/>
      <c r="C1" s="107"/>
      <c r="D1" s="107"/>
      <c r="E1" s="107"/>
      <c r="F1" s="2"/>
    </row>
    <row r="2" spans="1:6" ht="30.75" customHeight="1">
      <c r="A2" s="2"/>
      <c r="B2" s="1" t="s">
        <v>128</v>
      </c>
      <c r="C2" s="4"/>
      <c r="D2" s="5">
        <v>280.76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226.4399255599</v>
      </c>
      <c r="E7" s="12">
        <f>SUM(E8:E10)</f>
        <v>0.06721040674119652</v>
      </c>
      <c r="F7" s="89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162.2687255599</v>
      </c>
      <c r="E8" s="20">
        <v>0.0481635339672971</v>
      </c>
      <c r="F8" s="89"/>
      <c r="I8" s="80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47.3256</v>
      </c>
      <c r="E9" s="60">
        <v>0.014046872773899417</v>
      </c>
      <c r="F9" s="95"/>
      <c r="G9" s="3"/>
      <c r="H9" s="93"/>
      <c r="I9" s="92"/>
    </row>
    <row r="10" spans="1:9" ht="30">
      <c r="A10" s="15">
        <v>3</v>
      </c>
      <c r="B10" s="22" t="s">
        <v>13</v>
      </c>
      <c r="C10" s="22" t="s">
        <v>14</v>
      </c>
      <c r="D10" s="17">
        <f>E10*$D$2*12</f>
        <v>16.845599999999997</v>
      </c>
      <c r="E10" s="17">
        <v>0.005</v>
      </c>
      <c r="F10" s="95"/>
      <c r="G10" s="14"/>
      <c r="H10" s="93"/>
      <c r="I10" s="92"/>
    </row>
    <row r="11" spans="1:9" ht="15">
      <c r="A11" s="108" t="s">
        <v>50</v>
      </c>
      <c r="B11" s="111"/>
      <c r="C11" s="112"/>
      <c r="D11" s="23">
        <f>SUM(D12:D13)</f>
        <v>142.64537216480613</v>
      </c>
      <c r="E11" s="23">
        <f>SUM(E12:E13)</f>
        <v>0.04233905950657921</v>
      </c>
      <c r="F11" s="89"/>
      <c r="I11" s="80"/>
    </row>
    <row r="12" spans="1:9" ht="15.75" customHeight="1">
      <c r="A12" s="15">
        <v>4</v>
      </c>
      <c r="B12" s="22" t="s">
        <v>16</v>
      </c>
      <c r="C12" s="22" t="s">
        <v>17</v>
      </c>
      <c r="D12" s="17">
        <f>E12*12*$D$2</f>
        <v>63.357886586358944</v>
      </c>
      <c r="E12" s="18">
        <v>0.01880547044520793</v>
      </c>
      <c r="F12" s="89"/>
      <c r="I12" s="80"/>
    </row>
    <row r="13" spans="1:9" ht="60">
      <c r="A13" s="15">
        <v>5</v>
      </c>
      <c r="B13" s="22" t="s">
        <v>18</v>
      </c>
      <c r="C13" s="22" t="s">
        <v>17</v>
      </c>
      <c r="D13" s="17">
        <f>E13*12*$D$2</f>
        <v>79.28748557844717</v>
      </c>
      <c r="E13" s="17">
        <v>0.023533589061371273</v>
      </c>
      <c r="F13" s="89"/>
      <c r="I13" s="80"/>
    </row>
    <row r="14" spans="1:9" ht="15">
      <c r="A14" s="105" t="s">
        <v>51</v>
      </c>
      <c r="B14" s="106"/>
      <c r="C14" s="106"/>
      <c r="D14" s="24">
        <f>SUM(D15:D16)</f>
        <v>1812.3943733768215</v>
      </c>
      <c r="E14" s="24">
        <f>SUM(E15:E16)</f>
        <v>0.5379429564327841</v>
      </c>
      <c r="F14" s="89"/>
      <c r="I14" s="80"/>
    </row>
    <row r="15" spans="1:9" ht="60">
      <c r="A15" s="15">
        <v>6</v>
      </c>
      <c r="B15" s="22" t="s">
        <v>20</v>
      </c>
      <c r="C15" s="22" t="s">
        <v>17</v>
      </c>
      <c r="D15" s="17">
        <f>E15*12*$D$2</f>
        <v>189.4815131585184</v>
      </c>
      <c r="E15" s="17">
        <v>0.0562406542831714</v>
      </c>
      <c r="F15" s="89"/>
      <c r="I15" s="80"/>
    </row>
    <row r="16" spans="1:9" ht="75">
      <c r="A16" s="15">
        <v>7</v>
      </c>
      <c r="B16" s="22" t="s">
        <v>21</v>
      </c>
      <c r="C16" s="22" t="s">
        <v>22</v>
      </c>
      <c r="D16" s="17">
        <f>E16*12*$D$2</f>
        <v>1622.912860218303</v>
      </c>
      <c r="E16" s="20">
        <v>0.4817023021496127</v>
      </c>
      <c r="F16" s="89"/>
      <c r="I16" s="80"/>
    </row>
    <row r="17" spans="1:9" ht="15">
      <c r="A17" s="105" t="s">
        <v>52</v>
      </c>
      <c r="B17" s="105"/>
      <c r="C17" s="105"/>
      <c r="D17" s="25">
        <f>SUM(D18)</f>
        <v>510.58436284700565</v>
      </c>
      <c r="E17" s="25">
        <f>E18</f>
        <v>0.15154828645076626</v>
      </c>
      <c r="F17" s="89"/>
      <c r="I17" s="80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510.58436284700565</v>
      </c>
      <c r="E18" s="26">
        <v>0.15154828645076626</v>
      </c>
      <c r="F18" s="89"/>
      <c r="I18" s="80"/>
    </row>
    <row r="19" spans="1:6" ht="15">
      <c r="A19" s="9"/>
      <c r="B19" s="27" t="s">
        <v>26</v>
      </c>
      <c r="C19" s="27"/>
      <c r="D19" s="47">
        <f>D7+D11+D14+D17</f>
        <v>2692.0640339485335</v>
      </c>
      <c r="E19" s="12">
        <f>E7+E11+E14+E17</f>
        <v>0.7990407091313261</v>
      </c>
      <c r="F19" s="89"/>
    </row>
    <row r="20" spans="1:6" ht="15">
      <c r="A20" s="28"/>
      <c r="B20" s="29"/>
      <c r="C20" s="30"/>
      <c r="D20" s="31"/>
      <c r="E20" s="32"/>
      <c r="F20" s="2"/>
    </row>
    <row r="21" spans="1:6" ht="15">
      <c r="A21" s="28"/>
      <c r="B21" s="29"/>
      <c r="C21" s="30"/>
      <c r="D21" s="31"/>
      <c r="E21" s="3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200</v>
      </c>
      <c r="D23" s="48">
        <v>10041.1857</v>
      </c>
      <c r="E23" s="36">
        <f>D23/12/$D$2</f>
        <v>2.9803585802820916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10041.1857</v>
      </c>
      <c r="E24" s="39">
        <f>SUM(E23:E23)</f>
        <v>2.9803585802820916</v>
      </c>
      <c r="F24" s="40"/>
    </row>
    <row r="25" spans="1:6" ht="15">
      <c r="A25" s="85"/>
      <c r="B25" s="86"/>
      <c r="C25" s="87"/>
      <c r="D25" s="88"/>
      <c r="E25" s="77"/>
      <c r="F25" s="73"/>
    </row>
    <row r="26" spans="1:6" ht="15">
      <c r="A26" s="28"/>
      <c r="B26" s="29"/>
      <c r="C26" s="30"/>
      <c r="D26" s="31"/>
      <c r="E26" s="32"/>
      <c r="F26" s="2"/>
    </row>
    <row r="27" spans="1:6" ht="15">
      <c r="A27" s="28"/>
      <c r="B27" s="29"/>
      <c r="C27" s="30"/>
      <c r="D27" s="31"/>
      <c r="E27" s="32"/>
      <c r="F27" s="2"/>
    </row>
    <row r="28" spans="1:6" ht="29.25">
      <c r="A28" s="28"/>
      <c r="B28" s="29" t="s">
        <v>35</v>
      </c>
      <c r="C28" s="42">
        <f>D19+D24</f>
        <v>12733.249733948534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3.7793992894134174</v>
      </c>
      <c r="D29" s="41"/>
      <c r="E29" s="41"/>
      <c r="F29" s="41"/>
    </row>
    <row r="30" spans="1:6" ht="18" customHeight="1">
      <c r="A30" s="28"/>
      <c r="B30" s="29"/>
      <c r="C30" s="43"/>
      <c r="D30" s="41"/>
      <c r="E30" s="41"/>
      <c r="F30" s="41"/>
    </row>
    <row r="31" spans="1:6" ht="25.5" customHeight="1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1.5" customHeight="1">
      <c r="A35" s="104" t="s">
        <v>38</v>
      </c>
      <c r="B35" s="104"/>
      <c r="C35" s="104"/>
      <c r="D35" s="12">
        <f>D36</f>
        <v>46.493856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46.493856</v>
      </c>
      <c r="E36" s="45">
        <v>0.0138</v>
      </c>
    </row>
    <row r="37" spans="1:5" ht="32.25" customHeight="1">
      <c r="A37" s="104" t="s">
        <v>41</v>
      </c>
      <c r="B37" s="104"/>
      <c r="C37" s="104"/>
      <c r="D37" s="12">
        <f>D38+D39</f>
        <v>371.9508479999999</v>
      </c>
      <c r="E37" s="12">
        <f>E38+E39</f>
        <v>0.11039999999999998</v>
      </c>
    </row>
    <row r="38" spans="1:5" ht="45">
      <c r="A38" s="15">
        <v>2</v>
      </c>
      <c r="B38" s="44" t="s">
        <v>42</v>
      </c>
      <c r="C38" s="44" t="s">
        <v>43</v>
      </c>
      <c r="D38" s="17">
        <f>E38*$D$2*12</f>
        <v>92.987712</v>
      </c>
      <c r="E38" s="45">
        <v>0.0276</v>
      </c>
    </row>
    <row r="39" spans="1:5" ht="15">
      <c r="A39" s="15">
        <v>3</v>
      </c>
      <c r="B39" s="46" t="s">
        <v>44</v>
      </c>
      <c r="C39" s="8" t="s">
        <v>40</v>
      </c>
      <c r="D39" s="17">
        <f>E39*$D$2*12</f>
        <v>278.9631359999999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418.4447039999999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45</v>
      </c>
      <c r="F43" s="11" t="s">
        <v>32</v>
      </c>
    </row>
    <row r="44" spans="1:6" ht="15">
      <c r="A44" s="11">
        <v>1</v>
      </c>
      <c r="B44" s="8" t="s">
        <v>115</v>
      </c>
      <c r="C44" s="11" t="s">
        <v>55</v>
      </c>
      <c r="D44" s="48">
        <v>660.17</v>
      </c>
      <c r="E44" s="49">
        <f>D44/12/$D$2</f>
        <v>0.1959473096832407</v>
      </c>
      <c r="F44" s="37">
        <v>1</v>
      </c>
    </row>
    <row r="45" spans="1:6" ht="15">
      <c r="A45" s="50"/>
      <c r="B45" s="50" t="s">
        <v>34</v>
      </c>
      <c r="C45" s="50"/>
      <c r="D45" s="51">
        <f>SUM(D44:D44)</f>
        <v>660.17</v>
      </c>
      <c r="E45" s="52">
        <f>SUM(E44:E44)</f>
        <v>0.1959473096832407</v>
      </c>
      <c r="F45" s="50"/>
    </row>
    <row r="49" spans="2:3" ht="29.25">
      <c r="B49" s="29" t="s">
        <v>154</v>
      </c>
      <c r="C49" s="42">
        <f>C28</f>
        <v>12733.249733948534</v>
      </c>
    </row>
  </sheetData>
  <mergeCells count="9">
    <mergeCell ref="A1:E1"/>
    <mergeCell ref="A4:E4"/>
    <mergeCell ref="A7:C7"/>
    <mergeCell ref="A14:C14"/>
    <mergeCell ref="A11:C11"/>
    <mergeCell ref="A37:C37"/>
    <mergeCell ref="A17:C17"/>
    <mergeCell ref="A32:F32"/>
    <mergeCell ref="A35:C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84</v>
      </c>
    </row>
    <row r="2" spans="1:6" ht="30" customHeight="1">
      <c r="A2" s="2"/>
      <c r="B2" s="1" t="s">
        <v>159</v>
      </c>
      <c r="C2" s="4"/>
      <c r="D2" s="5">
        <v>106.33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05" t="s">
        <v>7</v>
      </c>
      <c r="B7" s="106"/>
      <c r="C7" s="106"/>
      <c r="D7" s="12">
        <f>SUM(D8:D8)</f>
        <v>394.5562654471321</v>
      </c>
      <c r="E7" s="12">
        <f>E8</f>
        <v>0.3092230676879621</v>
      </c>
      <c r="F7" s="89"/>
    </row>
    <row r="8" spans="1:9" ht="15.75" customHeight="1">
      <c r="A8" s="15">
        <v>1</v>
      </c>
      <c r="B8" s="8" t="s">
        <v>8</v>
      </c>
      <c r="C8" s="16" t="s">
        <v>9</v>
      </c>
      <c r="D8" s="17">
        <f>E8*$D$2*12</f>
        <v>394.5562654471321</v>
      </c>
      <c r="E8" s="18">
        <v>0.3092230676879621</v>
      </c>
      <c r="F8" s="89"/>
      <c r="H8" s="58"/>
      <c r="I8" s="58"/>
    </row>
    <row r="9" spans="1:9" ht="15">
      <c r="A9" s="108" t="s">
        <v>10</v>
      </c>
      <c r="B9" s="109"/>
      <c r="C9" s="110"/>
      <c r="D9" s="12">
        <f>SUM(D10:D12)</f>
        <v>2264.3992555990008</v>
      </c>
      <c r="E9" s="12">
        <f>E10+E12+E11</f>
        <v>1.7746631991590651</v>
      </c>
      <c r="F9" s="89"/>
      <c r="H9" s="59"/>
      <c r="I9" s="55"/>
    </row>
    <row r="10" spans="1:6" ht="15.75" customHeight="1">
      <c r="A10" s="15">
        <v>2</v>
      </c>
      <c r="B10" s="8" t="s">
        <v>11</v>
      </c>
      <c r="C10" s="16" t="s">
        <v>12</v>
      </c>
      <c r="D10" s="17">
        <f>E10*$D$2*12</f>
        <v>1638.7403985352246</v>
      </c>
      <c r="E10" s="18">
        <v>1.2843195699984518</v>
      </c>
      <c r="F10" s="89"/>
    </row>
    <row r="11" spans="1:9" ht="15.75" customHeight="1">
      <c r="A11" s="15">
        <v>3</v>
      </c>
      <c r="B11" s="8" t="s">
        <v>186</v>
      </c>
      <c r="C11" s="16" t="s">
        <v>12</v>
      </c>
      <c r="D11" s="17">
        <f>E11*$D$2*12</f>
        <v>473.2560000000002</v>
      </c>
      <c r="E11" s="60">
        <v>0.3709019091507572</v>
      </c>
      <c r="F11" s="95"/>
      <c r="H11" s="93"/>
      <c r="I11" s="92"/>
    </row>
    <row r="12" spans="1:6" ht="30">
      <c r="A12" s="15">
        <v>4</v>
      </c>
      <c r="B12" s="22" t="s">
        <v>13</v>
      </c>
      <c r="C12" s="22" t="s">
        <v>14</v>
      </c>
      <c r="D12" s="17">
        <f>E12*$D$2*12</f>
        <v>152.4028570637759</v>
      </c>
      <c r="E12" s="18">
        <v>0.11944172000985603</v>
      </c>
      <c r="F12" s="89"/>
    </row>
    <row r="13" spans="1:6" ht="15">
      <c r="A13" s="108" t="s">
        <v>15</v>
      </c>
      <c r="B13" s="111"/>
      <c r="C13" s="112"/>
      <c r="D13" s="23">
        <f>SUM(D14:D15)</f>
        <v>103.66751856567296</v>
      </c>
      <c r="E13" s="23">
        <f>SUM(E14:E15)</f>
        <v>0.08124668372493885</v>
      </c>
      <c r="F13" s="89"/>
    </row>
    <row r="14" spans="1:6" ht="15" customHeight="1">
      <c r="A14" s="15">
        <v>5</v>
      </c>
      <c r="B14" s="22" t="s">
        <v>16</v>
      </c>
      <c r="C14" s="22" t="s">
        <v>17</v>
      </c>
      <c r="D14" s="17">
        <f>E14*12*$D$2</f>
        <v>57.10017824101156</v>
      </c>
      <c r="E14" s="18">
        <v>0.04475075883335807</v>
      </c>
      <c r="F14" s="89"/>
    </row>
    <row r="15" spans="1:6" ht="60">
      <c r="A15" s="15">
        <v>6</v>
      </c>
      <c r="B15" s="22" t="s">
        <v>18</v>
      </c>
      <c r="C15" s="22" t="s">
        <v>17</v>
      </c>
      <c r="D15" s="17">
        <f>E15*12*$D$2</f>
        <v>46.56734032466141</v>
      </c>
      <c r="E15" s="18">
        <v>0.03649592489158078</v>
      </c>
      <c r="F15" s="89"/>
    </row>
    <row r="16" spans="1:6" ht="15">
      <c r="A16" s="105" t="s">
        <v>19</v>
      </c>
      <c r="B16" s="106"/>
      <c r="C16" s="106"/>
      <c r="D16" s="24">
        <f>SUM(D17:D18)</f>
        <v>393.6240555828656</v>
      </c>
      <c r="E16" s="24">
        <f>SUM(E17:E18)</f>
        <v>0.3084924727913615</v>
      </c>
      <c r="F16" s="89"/>
    </row>
    <row r="17" spans="1:10" ht="60">
      <c r="A17" s="15">
        <v>7</v>
      </c>
      <c r="B17" s="22" t="s">
        <v>56</v>
      </c>
      <c r="C17" s="22" t="s">
        <v>17</v>
      </c>
      <c r="D17" s="17">
        <f>E17*12*$D$2</f>
        <v>15.944125417063063</v>
      </c>
      <c r="E17" s="20">
        <v>0.012495787812363289</v>
      </c>
      <c r="F17" s="89"/>
      <c r="H17" s="61"/>
      <c r="I17" s="61"/>
      <c r="J17" s="62"/>
    </row>
    <row r="18" spans="1:10" ht="60">
      <c r="A18" s="15">
        <v>8</v>
      </c>
      <c r="B18" s="22" t="s">
        <v>21</v>
      </c>
      <c r="C18" s="22" t="s">
        <v>92</v>
      </c>
      <c r="D18" s="17">
        <f>E18*12*$D$2</f>
        <v>377.67993016580255</v>
      </c>
      <c r="E18" s="20">
        <v>0.2959966849789982</v>
      </c>
      <c r="F18" s="89"/>
      <c r="H18" s="61"/>
      <c r="I18" s="61"/>
      <c r="J18" s="62"/>
    </row>
    <row r="19" spans="1:9" ht="15">
      <c r="A19" s="105" t="s">
        <v>23</v>
      </c>
      <c r="B19" s="105"/>
      <c r="C19" s="105"/>
      <c r="D19" s="25">
        <f>SUM(D20)</f>
        <v>245.80293203795605</v>
      </c>
      <c r="E19" s="23">
        <f>E20</f>
        <v>0.19264156559606574</v>
      </c>
      <c r="F19" s="89"/>
      <c r="H19" s="55"/>
      <c r="I19" s="71"/>
    </row>
    <row r="20" spans="1:10" ht="15">
      <c r="A20" s="15">
        <v>9</v>
      </c>
      <c r="B20" s="22" t="s">
        <v>24</v>
      </c>
      <c r="C20" s="22" t="s">
        <v>25</v>
      </c>
      <c r="D20" s="17">
        <f>E20*12*$D$2</f>
        <v>245.80293203795605</v>
      </c>
      <c r="E20" s="20">
        <v>0.19264156559606574</v>
      </c>
      <c r="F20" s="89"/>
      <c r="H20" s="61"/>
      <c r="I20" s="55"/>
      <c r="J20" s="71"/>
    </row>
    <row r="21" spans="1:6" ht="15">
      <c r="A21" s="9"/>
      <c r="B21" s="27" t="s">
        <v>26</v>
      </c>
      <c r="C21" s="27"/>
      <c r="D21" s="47">
        <f>D7+D9+D13+D16+D19</f>
        <v>3402.0500272326276</v>
      </c>
      <c r="E21" s="12">
        <f>E19+E16+E13+E9+E7</f>
        <v>2.6662669889593933</v>
      </c>
      <c r="F21" s="89"/>
    </row>
    <row r="22" spans="1:6" ht="15">
      <c r="A22" s="28"/>
      <c r="B22" s="29"/>
      <c r="C22" s="30"/>
      <c r="D22" s="31"/>
      <c r="E22" s="32"/>
      <c r="F22" s="2"/>
    </row>
    <row r="23" spans="1:6" ht="15">
      <c r="A23" s="29"/>
      <c r="B23" s="29"/>
      <c r="C23" s="29"/>
      <c r="D23" s="29"/>
      <c r="E23" s="29"/>
      <c r="F23" s="28"/>
    </row>
    <row r="24" spans="1:6" ht="105">
      <c r="A24" s="11" t="s">
        <v>27</v>
      </c>
      <c r="B24" s="11" t="s">
        <v>28</v>
      </c>
      <c r="C24" s="11" t="s">
        <v>29</v>
      </c>
      <c r="D24" s="11" t="s">
        <v>30</v>
      </c>
      <c r="E24" s="11" t="s">
        <v>31</v>
      </c>
      <c r="F24" s="11" t="s">
        <v>32</v>
      </c>
    </row>
    <row r="25" spans="1:6" ht="15">
      <c r="A25" s="11">
        <v>1</v>
      </c>
      <c r="B25" s="8" t="s">
        <v>63</v>
      </c>
      <c r="C25" s="11" t="s">
        <v>201</v>
      </c>
      <c r="D25" s="75">
        <v>3802.5792</v>
      </c>
      <c r="E25" s="36">
        <f>D25/12/$D$2</f>
        <v>2.98017116524029</v>
      </c>
      <c r="F25" s="37">
        <v>1</v>
      </c>
    </row>
    <row r="26" spans="1:6" ht="15">
      <c r="A26" s="11"/>
      <c r="B26" s="38" t="s">
        <v>34</v>
      </c>
      <c r="C26" s="10"/>
      <c r="D26" s="53">
        <f>SUM(D25:D25)</f>
        <v>3802.5792</v>
      </c>
      <c r="E26" s="39">
        <f>SUM(E25:E25)</f>
        <v>2.98017116524029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35</v>
      </c>
      <c r="C28" s="42">
        <f>D21+D26</f>
        <v>7204.629227232628</v>
      </c>
      <c r="D28" s="42"/>
      <c r="E28" s="42"/>
      <c r="F28" s="41"/>
    </row>
    <row r="29" spans="1:6" ht="15">
      <c r="A29" s="28"/>
      <c r="B29" s="29" t="s">
        <v>36</v>
      </c>
      <c r="C29" s="43">
        <f>E21+E26</f>
        <v>5.646438154199683</v>
      </c>
      <c r="D29" s="41"/>
      <c r="E29" s="41"/>
      <c r="F29" s="41"/>
    </row>
    <row r="30" spans="1:6" ht="15">
      <c r="A30" s="28"/>
      <c r="B30" s="29"/>
      <c r="C30" s="43"/>
      <c r="D30" s="41"/>
      <c r="E30" s="41"/>
      <c r="F30" s="41"/>
    </row>
    <row r="31" spans="1:6" ht="33" customHeight="1">
      <c r="A31" s="107" t="s">
        <v>37</v>
      </c>
      <c r="B31" s="107"/>
      <c r="C31" s="107"/>
      <c r="D31" s="107"/>
      <c r="E31" s="107"/>
      <c r="F31" s="107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.75" customHeight="1">
      <c r="A34" s="104" t="s">
        <v>38</v>
      </c>
      <c r="B34" s="104"/>
      <c r="C34" s="104"/>
      <c r="D34" s="12">
        <f>D35</f>
        <v>17.608248</v>
      </c>
      <c r="E34" s="12">
        <f>E35</f>
        <v>0.0138</v>
      </c>
    </row>
    <row r="35" spans="1:5" ht="30">
      <c r="A35" s="15">
        <v>1</v>
      </c>
      <c r="B35" s="44" t="s">
        <v>39</v>
      </c>
      <c r="C35" s="44" t="s">
        <v>40</v>
      </c>
      <c r="D35" s="17">
        <f>E35*12*$D$2</f>
        <v>17.608248</v>
      </c>
      <c r="E35" s="45">
        <v>0.0138</v>
      </c>
    </row>
    <row r="36" spans="1:5" ht="32.25" customHeight="1">
      <c r="A36" s="104" t="s">
        <v>41</v>
      </c>
      <c r="B36" s="104"/>
      <c r="C36" s="104"/>
      <c r="D36" s="12">
        <f>D37+D38</f>
        <v>140.86598399999997</v>
      </c>
      <c r="E36" s="12">
        <f>E37+E38</f>
        <v>0.11039999999999998</v>
      </c>
    </row>
    <row r="37" spans="1:5" ht="45">
      <c r="A37" s="15">
        <v>2</v>
      </c>
      <c r="B37" s="44" t="s">
        <v>42</v>
      </c>
      <c r="C37" s="44" t="s">
        <v>43</v>
      </c>
      <c r="D37" s="17">
        <f>E37*$D$2*12</f>
        <v>35.216496</v>
      </c>
      <c r="E37" s="45">
        <v>0.0276</v>
      </c>
    </row>
    <row r="38" spans="1:5" ht="15">
      <c r="A38" s="15">
        <v>3</v>
      </c>
      <c r="B38" s="46" t="s">
        <v>44</v>
      </c>
      <c r="C38" s="8" t="s">
        <v>40</v>
      </c>
      <c r="D38" s="17">
        <f>E38*$D$2*12</f>
        <v>105.64948799999998</v>
      </c>
      <c r="E38" s="18">
        <v>0.08279999999999998</v>
      </c>
    </row>
    <row r="39" spans="1:6" ht="15">
      <c r="A39" s="9"/>
      <c r="B39" s="27" t="s">
        <v>26</v>
      </c>
      <c r="C39" s="27"/>
      <c r="D39" s="47">
        <f>D34+D36</f>
        <v>158.47423199999997</v>
      </c>
      <c r="E39" s="12">
        <f>E34+E36</f>
        <v>0.12419999999999998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5">
      <c r="A41" s="33"/>
      <c r="B41" s="33"/>
      <c r="C41" s="33"/>
      <c r="D41" s="33"/>
      <c r="E41" s="33"/>
      <c r="F41" s="34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45</v>
      </c>
      <c r="F42" s="11" t="s">
        <v>32</v>
      </c>
    </row>
    <row r="43" spans="1:6" ht="15">
      <c r="A43" s="11">
        <v>1</v>
      </c>
      <c r="B43" s="8" t="s">
        <v>63</v>
      </c>
      <c r="C43" s="11" t="s">
        <v>46</v>
      </c>
      <c r="D43" s="48">
        <v>1320.34</v>
      </c>
      <c r="E43" s="49">
        <f>D43/12/$D$2</f>
        <v>1.0347816545973227</v>
      </c>
      <c r="F43" s="37">
        <v>1</v>
      </c>
    </row>
    <row r="44" spans="1:6" ht="15">
      <c r="A44" s="50"/>
      <c r="B44" s="50" t="s">
        <v>34</v>
      </c>
      <c r="C44" s="50"/>
      <c r="D44" s="51">
        <f>SUM(D43:D43)</f>
        <v>1320.34</v>
      </c>
      <c r="E44" s="52">
        <f>SUM(E43:E43)</f>
        <v>1.0347816545973227</v>
      </c>
      <c r="F44" s="50"/>
    </row>
    <row r="48" spans="2:3" ht="29.25">
      <c r="B48" s="29" t="s">
        <v>155</v>
      </c>
      <c r="C48" s="100">
        <f>C28</f>
        <v>7204.629227232628</v>
      </c>
    </row>
  </sheetData>
  <mergeCells count="9">
    <mergeCell ref="A4:E4"/>
    <mergeCell ref="A7:C7"/>
    <mergeCell ref="A9:C9"/>
    <mergeCell ref="A13:C13"/>
    <mergeCell ref="A34:C34"/>
    <mergeCell ref="A36:C36"/>
    <mergeCell ref="A16:C16"/>
    <mergeCell ref="A19:C19"/>
    <mergeCell ref="A31:F3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H12" sqref="H1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85</v>
      </c>
    </row>
    <row r="2" spans="1:6" ht="18" customHeight="1">
      <c r="A2" s="2"/>
      <c r="B2" s="1" t="s">
        <v>161</v>
      </c>
      <c r="C2" s="4"/>
      <c r="D2" s="5">
        <v>182.16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05" t="s">
        <v>7</v>
      </c>
      <c r="B7" s="106"/>
      <c r="C7" s="106"/>
      <c r="D7" s="12">
        <f>SUM(D8:D14)</f>
        <v>4553.33086268206</v>
      </c>
      <c r="E7" s="12">
        <f>SUM(E8:E14)</f>
        <v>2.0830272208873426</v>
      </c>
      <c r="F7" s="89"/>
    </row>
    <row r="8" spans="1:6" ht="15" customHeight="1">
      <c r="A8" s="15">
        <v>1</v>
      </c>
      <c r="B8" s="8" t="s">
        <v>74</v>
      </c>
      <c r="C8" s="16" t="s">
        <v>68</v>
      </c>
      <c r="D8" s="17">
        <f>E8*$D$2*12</f>
        <v>351.533374094843</v>
      </c>
      <c r="E8" s="18">
        <v>0.16081712692817807</v>
      </c>
      <c r="F8" s="89"/>
    </row>
    <row r="9" spans="1:8" ht="15">
      <c r="A9" s="15">
        <v>2</v>
      </c>
      <c r="B9" s="8" t="s">
        <v>67</v>
      </c>
      <c r="C9" s="16" t="s">
        <v>68</v>
      </c>
      <c r="D9" s="17">
        <f aca="true" t="shared" si="0" ref="D9:D14">E9*$D$2*12</f>
        <v>59.262667982822265</v>
      </c>
      <c r="E9" s="18">
        <v>0.027111087314642013</v>
      </c>
      <c r="F9" s="89"/>
      <c r="H9" s="55"/>
    </row>
    <row r="10" spans="1:9" ht="15">
      <c r="A10" s="15">
        <v>3</v>
      </c>
      <c r="B10" s="8" t="s">
        <v>8</v>
      </c>
      <c r="C10" s="16" t="s">
        <v>9</v>
      </c>
      <c r="D10" s="17">
        <f t="shared" si="0"/>
        <v>394.5562654471321</v>
      </c>
      <c r="E10" s="18">
        <v>0.18049895030336524</v>
      </c>
      <c r="F10" s="89"/>
      <c r="H10" s="58"/>
      <c r="I10" s="58"/>
    </row>
    <row r="11" spans="1:9" ht="30">
      <c r="A11" s="15">
        <v>4</v>
      </c>
      <c r="B11" s="8" t="s">
        <v>77</v>
      </c>
      <c r="C11" s="22" t="s">
        <v>70</v>
      </c>
      <c r="D11" s="17">
        <f t="shared" si="0"/>
        <v>449.4034612007936</v>
      </c>
      <c r="E11" s="18">
        <v>0.20559007703886398</v>
      </c>
      <c r="F11" s="89"/>
      <c r="H11" s="55"/>
      <c r="I11" s="55"/>
    </row>
    <row r="12" spans="1:9" ht="60">
      <c r="A12" s="15">
        <v>5</v>
      </c>
      <c r="B12" s="16" t="s">
        <v>78</v>
      </c>
      <c r="C12" s="16" t="s">
        <v>79</v>
      </c>
      <c r="D12" s="17">
        <f t="shared" si="0"/>
        <v>2396.8184597375653</v>
      </c>
      <c r="E12" s="18">
        <v>1.096480410873941</v>
      </c>
      <c r="F12" s="89"/>
      <c r="H12" s="55"/>
      <c r="I12" s="58"/>
    </row>
    <row r="13" spans="1:9" ht="15.75" customHeight="1">
      <c r="A13" s="15">
        <v>6</v>
      </c>
      <c r="B13" s="22" t="s">
        <v>44</v>
      </c>
      <c r="C13" s="22" t="s">
        <v>80</v>
      </c>
      <c r="D13" s="17">
        <f t="shared" si="0"/>
        <v>848.9424276604518</v>
      </c>
      <c r="E13" s="18">
        <v>0.38836847993542845</v>
      </c>
      <c r="F13" s="89"/>
      <c r="H13" s="59"/>
      <c r="I13" s="58"/>
    </row>
    <row r="14" spans="1:9" ht="15.75" customHeight="1">
      <c r="A14" s="15">
        <v>7</v>
      </c>
      <c r="B14" s="22" t="s">
        <v>71</v>
      </c>
      <c r="C14" s="22" t="s">
        <v>17</v>
      </c>
      <c r="D14" s="17">
        <f t="shared" si="0"/>
        <v>52.81420655845257</v>
      </c>
      <c r="E14" s="18">
        <v>0.024161088492924067</v>
      </c>
      <c r="F14" s="89"/>
      <c r="H14" s="59"/>
      <c r="I14" s="55"/>
    </row>
    <row r="15" spans="1:9" ht="15">
      <c r="A15" s="108" t="s">
        <v>10</v>
      </c>
      <c r="B15" s="109"/>
      <c r="C15" s="110"/>
      <c r="D15" s="12">
        <f>SUM(D16:D18)</f>
        <v>2490.839181158901</v>
      </c>
      <c r="E15" s="12">
        <f>SUM(E16:E18)</f>
        <v>1.139492379025262</v>
      </c>
      <c r="F15" s="89"/>
      <c r="H15" s="59"/>
      <c r="I15" s="55"/>
    </row>
    <row r="16" spans="1:6" ht="15.75" customHeight="1">
      <c r="A16" s="15">
        <v>8</v>
      </c>
      <c r="B16" s="8" t="s">
        <v>11</v>
      </c>
      <c r="C16" s="16" t="s">
        <v>12</v>
      </c>
      <c r="D16" s="17">
        <f>E16*$D$2*12</f>
        <v>1802.614438388747</v>
      </c>
      <c r="E16" s="60">
        <v>0.8246479461227981</v>
      </c>
      <c r="F16" s="89"/>
    </row>
    <row r="17" spans="1:9" ht="15.75" customHeight="1">
      <c r="A17" s="15">
        <v>9</v>
      </c>
      <c r="B17" s="8" t="s">
        <v>186</v>
      </c>
      <c r="C17" s="16" t="s">
        <v>12</v>
      </c>
      <c r="D17" s="17">
        <f>E17*$D$2*12</f>
        <v>520.5816000000001</v>
      </c>
      <c r="E17" s="60">
        <v>0.2381521739130435</v>
      </c>
      <c r="F17" s="95"/>
      <c r="H17" s="93"/>
      <c r="I17" s="92"/>
    </row>
    <row r="18" spans="1:6" ht="30">
      <c r="A18" s="15">
        <v>10</v>
      </c>
      <c r="B18" s="22" t="s">
        <v>13</v>
      </c>
      <c r="C18" s="22" t="s">
        <v>14</v>
      </c>
      <c r="D18" s="17">
        <f>E18*$D$2*12</f>
        <v>167.64314277015347</v>
      </c>
      <c r="E18" s="60">
        <v>0.07669225898942024</v>
      </c>
      <c r="F18" s="89"/>
    </row>
    <row r="19" spans="1:6" ht="15">
      <c r="A19" s="108" t="s">
        <v>15</v>
      </c>
      <c r="B19" s="111"/>
      <c r="C19" s="112"/>
      <c r="D19" s="23">
        <f>SUM(D20:D21)</f>
        <v>139.04389287208144</v>
      </c>
      <c r="E19" s="23">
        <f>SUM(E20:E21)</f>
        <v>0.06360886623118936</v>
      </c>
      <c r="F19" s="89"/>
    </row>
    <row r="20" spans="1:6" ht="15" customHeight="1">
      <c r="A20" s="15">
        <v>11</v>
      </c>
      <c r="B20" s="22" t="s">
        <v>16</v>
      </c>
      <c r="C20" s="22" t="s">
        <v>17</v>
      </c>
      <c r="D20" s="17">
        <f>E20*12*$D$2</f>
        <v>73.38861545461558</v>
      </c>
      <c r="E20" s="18">
        <v>0.03357333088796277</v>
      </c>
      <c r="F20" s="89"/>
    </row>
    <row r="21" spans="1:6" ht="60">
      <c r="A21" s="15">
        <v>12</v>
      </c>
      <c r="B21" s="22" t="s">
        <v>18</v>
      </c>
      <c r="C21" s="22" t="s">
        <v>17</v>
      </c>
      <c r="D21" s="17">
        <f>E21*12*$D$2</f>
        <v>65.65527741746587</v>
      </c>
      <c r="E21" s="18">
        <v>0.030035535343226588</v>
      </c>
      <c r="F21" s="89"/>
    </row>
    <row r="22" spans="1:6" ht="15">
      <c r="A22" s="105" t="s">
        <v>19</v>
      </c>
      <c r="B22" s="106"/>
      <c r="C22" s="106"/>
      <c r="D22" s="24">
        <f>SUM(D23:D24)</f>
        <v>2314.748685453727</v>
      </c>
      <c r="E22" s="24">
        <f>SUM(E23:E24)</f>
        <v>1.0589356817512658</v>
      </c>
      <c r="F22" s="89"/>
    </row>
    <row r="23" spans="1:10" ht="75">
      <c r="A23" s="15">
        <v>13</v>
      </c>
      <c r="B23" s="22" t="s">
        <v>58</v>
      </c>
      <c r="C23" s="22" t="s">
        <v>17</v>
      </c>
      <c r="D23" s="17">
        <f>E23*12*$D$2</f>
        <v>140.2757321842706</v>
      </c>
      <c r="E23" s="20">
        <v>0.06417239980615512</v>
      </c>
      <c r="F23" s="89"/>
      <c r="H23" s="61"/>
      <c r="I23" s="61"/>
      <c r="J23" s="62"/>
    </row>
    <row r="24" spans="1:10" ht="90">
      <c r="A24" s="15">
        <v>14</v>
      </c>
      <c r="B24" s="22" t="s">
        <v>21</v>
      </c>
      <c r="C24" s="22" t="s">
        <v>54</v>
      </c>
      <c r="D24" s="17">
        <f>E24*12*$D$2</f>
        <v>2174.4729532694564</v>
      </c>
      <c r="E24" s="20">
        <v>0.9947632819451107</v>
      </c>
      <c r="F24" s="89"/>
      <c r="H24" s="61"/>
      <c r="I24" s="61"/>
      <c r="J24" s="62"/>
    </row>
    <row r="25" spans="1:6" ht="15">
      <c r="A25" s="105" t="s">
        <v>23</v>
      </c>
      <c r="B25" s="105"/>
      <c r="C25" s="105"/>
      <c r="D25" s="25">
        <f>SUM(D26)</f>
        <v>291.80844000000013</v>
      </c>
      <c r="E25" s="23">
        <f>E26</f>
        <v>0.13349456521739136</v>
      </c>
      <c r="F25" s="89"/>
    </row>
    <row r="26" spans="1:6" ht="15">
      <c r="A26" s="15">
        <v>15</v>
      </c>
      <c r="B26" s="22" t="s">
        <v>24</v>
      </c>
      <c r="C26" s="22" t="s">
        <v>25</v>
      </c>
      <c r="D26" s="17">
        <f>E26*12*$D$2</f>
        <v>291.80844000000013</v>
      </c>
      <c r="E26" s="20">
        <v>0.13349456521739136</v>
      </c>
      <c r="F26" s="89"/>
    </row>
    <row r="27" spans="1:6" ht="15">
      <c r="A27" s="105" t="s">
        <v>72</v>
      </c>
      <c r="B27" s="105"/>
      <c r="C27" s="105"/>
      <c r="D27" s="25">
        <f>SUM(D28:D28)</f>
        <v>81.26850484435593</v>
      </c>
      <c r="E27" s="23">
        <f>E28</f>
        <v>0.037178169761178784</v>
      </c>
      <c r="F27" s="89"/>
    </row>
    <row r="28" spans="1:6" ht="30">
      <c r="A28" s="15">
        <v>16</v>
      </c>
      <c r="B28" s="22" t="s">
        <v>73</v>
      </c>
      <c r="C28" s="22" t="s">
        <v>14</v>
      </c>
      <c r="D28" s="17">
        <f>E28*12*$D$2</f>
        <v>81.26850484435593</v>
      </c>
      <c r="E28" s="20">
        <v>0.037178169761178784</v>
      </c>
      <c r="F28" s="89"/>
    </row>
    <row r="29" spans="1:6" ht="15">
      <c r="A29" s="9"/>
      <c r="B29" s="27" t="s">
        <v>26</v>
      </c>
      <c r="C29" s="27"/>
      <c r="D29" s="47">
        <f>D7+D15+D19+D22+D25+D27</f>
        <v>9871.039567011127</v>
      </c>
      <c r="E29" s="12">
        <f>E7+E15+E19+E22+E25+E27</f>
        <v>4.51573688287363</v>
      </c>
      <c r="F29" s="89"/>
    </row>
    <row r="30" spans="1:6" ht="9" customHeight="1">
      <c r="A30" s="28"/>
      <c r="B30" s="29"/>
      <c r="C30" s="30"/>
      <c r="D30" s="31"/>
      <c r="E30" s="32"/>
      <c r="F30" s="2"/>
    </row>
    <row r="31" spans="1:6" ht="9" customHeight="1">
      <c r="A31" s="29"/>
      <c r="B31" s="29"/>
      <c r="C31" s="29"/>
      <c r="D31" s="29"/>
      <c r="E31" s="29"/>
      <c r="F31" s="28"/>
    </row>
    <row r="32" spans="1:6" ht="105">
      <c r="A32" s="11" t="s">
        <v>27</v>
      </c>
      <c r="B32" s="11" t="s">
        <v>28</v>
      </c>
      <c r="C32" s="11" t="s">
        <v>29</v>
      </c>
      <c r="D32" s="11" t="s">
        <v>30</v>
      </c>
      <c r="E32" s="11" t="s">
        <v>31</v>
      </c>
      <c r="F32" s="11" t="s">
        <v>32</v>
      </c>
    </row>
    <row r="33" spans="1:6" ht="15">
      <c r="A33" s="11">
        <v>1</v>
      </c>
      <c r="B33" s="8" t="s">
        <v>63</v>
      </c>
      <c r="C33" s="11" t="s">
        <v>202</v>
      </c>
      <c r="D33" s="75">
        <v>6515.8779</v>
      </c>
      <c r="E33" s="36">
        <f>D33/12/$D$2</f>
        <v>2.980840058190602</v>
      </c>
      <c r="F33" s="37">
        <v>1</v>
      </c>
    </row>
    <row r="34" spans="1:6" ht="15">
      <c r="A34" s="11"/>
      <c r="B34" s="38" t="s">
        <v>34</v>
      </c>
      <c r="C34" s="10"/>
      <c r="D34" s="53">
        <f>SUM(D33:D33)</f>
        <v>6515.8779</v>
      </c>
      <c r="E34" s="39">
        <f>SUM(E33:E33)</f>
        <v>2.980840058190602</v>
      </c>
      <c r="F34" s="40"/>
    </row>
    <row r="35" spans="1:6" ht="15">
      <c r="A35" s="28"/>
      <c r="B35" s="29"/>
      <c r="C35" s="41"/>
      <c r="D35" s="41"/>
      <c r="E35" s="41"/>
      <c r="F35" s="41"/>
    </row>
    <row r="36" spans="1:6" ht="15">
      <c r="A36" s="28"/>
      <c r="B36" s="29"/>
      <c r="C36" s="41"/>
      <c r="D36" s="41"/>
      <c r="E36" s="41"/>
      <c r="F36" s="41"/>
    </row>
    <row r="37" spans="1:6" ht="29.25">
      <c r="A37" s="28"/>
      <c r="B37" s="29" t="s">
        <v>35</v>
      </c>
      <c r="C37" s="42">
        <f>D29+D34</f>
        <v>16386.917467011128</v>
      </c>
      <c r="D37" s="42"/>
      <c r="E37" s="42"/>
      <c r="F37" s="41"/>
    </row>
    <row r="38" spans="1:6" ht="15">
      <c r="A38" s="28"/>
      <c r="B38" s="29" t="s">
        <v>36</v>
      </c>
      <c r="C38" s="43">
        <f>E29+E34</f>
        <v>7.496576941064232</v>
      </c>
      <c r="D38" s="41"/>
      <c r="E38" s="41"/>
      <c r="F38" s="41"/>
    </row>
    <row r="39" spans="1:6" ht="15">
      <c r="A39" s="28"/>
      <c r="B39" s="29"/>
      <c r="C39" s="43"/>
      <c r="D39" s="41"/>
      <c r="E39" s="41"/>
      <c r="F39" s="41"/>
    </row>
    <row r="40" spans="1:6" ht="15">
      <c r="A40" s="2"/>
      <c r="B40" s="2"/>
      <c r="C40" s="2"/>
      <c r="D40" s="2"/>
      <c r="E40" s="2"/>
      <c r="F40" s="2"/>
    </row>
    <row r="41" spans="1:6" ht="33" customHeight="1">
      <c r="A41" s="107" t="s">
        <v>37</v>
      </c>
      <c r="B41" s="107"/>
      <c r="C41" s="107"/>
      <c r="D41" s="107"/>
      <c r="E41" s="107"/>
      <c r="F41" s="107"/>
    </row>
    <row r="42" spans="1:6" ht="15">
      <c r="A42" s="1"/>
      <c r="B42" s="1"/>
      <c r="C42" s="1"/>
      <c r="D42" s="2"/>
      <c r="E42" s="2"/>
      <c r="F42" s="2"/>
    </row>
    <row r="43" spans="1:6" ht="71.25">
      <c r="A43" s="8"/>
      <c r="B43" s="9" t="s">
        <v>3</v>
      </c>
      <c r="C43" s="9" t="s">
        <v>4</v>
      </c>
      <c r="D43" s="9" t="s">
        <v>5</v>
      </c>
      <c r="E43" s="9" t="s">
        <v>6</v>
      </c>
      <c r="F43" s="2"/>
    </row>
    <row r="44" spans="1:5" ht="30" customHeight="1">
      <c r="A44" s="104" t="s">
        <v>38</v>
      </c>
      <c r="B44" s="104"/>
      <c r="C44" s="104"/>
      <c r="D44" s="12">
        <f>D45</f>
        <v>30.165696</v>
      </c>
      <c r="E44" s="12">
        <f>E45</f>
        <v>0.0138</v>
      </c>
    </row>
    <row r="45" spans="1:5" ht="30">
      <c r="A45" s="15">
        <v>1</v>
      </c>
      <c r="B45" s="44" t="s">
        <v>39</v>
      </c>
      <c r="C45" s="44" t="s">
        <v>40</v>
      </c>
      <c r="D45" s="17">
        <f>E45*12*$D$2</f>
        <v>30.165696</v>
      </c>
      <c r="E45" s="45">
        <v>0.0138</v>
      </c>
    </row>
    <row r="46" spans="1:5" ht="30" customHeight="1">
      <c r="A46" s="104" t="s">
        <v>41</v>
      </c>
      <c r="B46" s="104"/>
      <c r="C46" s="104"/>
      <c r="D46" s="12">
        <f>D47+D48+D49</f>
        <v>1278.7417983012883</v>
      </c>
      <c r="E46" s="12">
        <f>E47+E48+E49</f>
        <v>0.5849902092946165</v>
      </c>
    </row>
    <row r="47" spans="1:5" ht="45">
      <c r="A47" s="15">
        <v>2</v>
      </c>
      <c r="B47" s="44" t="s">
        <v>42</v>
      </c>
      <c r="C47" s="44" t="s">
        <v>43</v>
      </c>
      <c r="D47" s="17">
        <f>E47*$D$2*12</f>
        <v>60.331392</v>
      </c>
      <c r="E47" s="45">
        <v>0.0276</v>
      </c>
    </row>
    <row r="48" spans="1:5" ht="30">
      <c r="A48" s="15">
        <v>3</v>
      </c>
      <c r="B48" s="72" t="s">
        <v>74</v>
      </c>
      <c r="C48" s="72" t="s">
        <v>75</v>
      </c>
      <c r="D48" s="17">
        <f>E48*$D$2*12</f>
        <v>878.8334352371076</v>
      </c>
      <c r="E48" s="45">
        <v>0.40204281732044517</v>
      </c>
    </row>
    <row r="49" spans="1:5" ht="30">
      <c r="A49" s="15">
        <v>4</v>
      </c>
      <c r="B49" s="46" t="s">
        <v>44</v>
      </c>
      <c r="C49" s="8" t="s">
        <v>81</v>
      </c>
      <c r="D49" s="17">
        <f>E49*$D$2*12</f>
        <v>339.5769710641807</v>
      </c>
      <c r="E49" s="18">
        <v>0.15534739197417138</v>
      </c>
    </row>
    <row r="50" spans="1:6" ht="15">
      <c r="A50" s="9"/>
      <c r="B50" s="27" t="s">
        <v>26</v>
      </c>
      <c r="C50" s="27"/>
      <c r="D50" s="47">
        <f>D44+D46</f>
        <v>1308.9074943012884</v>
      </c>
      <c r="E50" s="12">
        <f>E44+E46</f>
        <v>0.5987902092946166</v>
      </c>
      <c r="F50" s="6"/>
    </row>
    <row r="51" spans="1:6" ht="15">
      <c r="A51" s="2"/>
      <c r="B51" s="2"/>
      <c r="C51" s="2"/>
      <c r="D51" s="2"/>
      <c r="E51" s="2"/>
      <c r="F51" s="2"/>
    </row>
    <row r="52" spans="1:6" ht="15">
      <c r="A52" s="33"/>
      <c r="B52" s="33"/>
      <c r="C52" s="33"/>
      <c r="D52" s="33"/>
      <c r="E52" s="33"/>
      <c r="F52" s="34"/>
    </row>
    <row r="53" spans="1:6" ht="105">
      <c r="A53" s="11" t="s">
        <v>27</v>
      </c>
      <c r="B53" s="11" t="s">
        <v>28</v>
      </c>
      <c r="C53" s="11" t="s">
        <v>29</v>
      </c>
      <c r="D53" s="11" t="s">
        <v>30</v>
      </c>
      <c r="E53" s="11" t="s">
        <v>45</v>
      </c>
      <c r="F53" s="11" t="s">
        <v>32</v>
      </c>
    </row>
    <row r="54" spans="1:6" ht="15">
      <c r="A54" s="11">
        <v>1</v>
      </c>
      <c r="B54" s="8" t="s">
        <v>63</v>
      </c>
      <c r="C54" s="11" t="s">
        <v>46</v>
      </c>
      <c r="D54" s="48">
        <v>1320.34</v>
      </c>
      <c r="E54" s="49">
        <f>D54/12/$D$2</f>
        <v>0.6040202752159274</v>
      </c>
      <c r="F54" s="37">
        <v>1</v>
      </c>
    </row>
    <row r="55" spans="1:6" ht="15">
      <c r="A55" s="50"/>
      <c r="B55" s="50" t="s">
        <v>34</v>
      </c>
      <c r="C55" s="50"/>
      <c r="D55" s="51">
        <f>SUM(D54:D54)</f>
        <v>1320.34</v>
      </c>
      <c r="E55" s="52">
        <f>SUM(E54:E54)</f>
        <v>0.6040202752159274</v>
      </c>
      <c r="F55" s="50"/>
    </row>
    <row r="57" ht="9" customHeight="1"/>
    <row r="59" spans="2:3" ht="29.25">
      <c r="B59" s="29" t="s">
        <v>156</v>
      </c>
      <c r="C59" s="100">
        <f>C37</f>
        <v>16386.917467011128</v>
      </c>
    </row>
  </sheetData>
  <mergeCells count="10">
    <mergeCell ref="A4:E4"/>
    <mergeCell ref="A7:C7"/>
    <mergeCell ref="A15:C15"/>
    <mergeCell ref="A19:C19"/>
    <mergeCell ref="A44:C44"/>
    <mergeCell ref="A46:C46"/>
    <mergeCell ref="A22:C22"/>
    <mergeCell ref="A25:C25"/>
    <mergeCell ref="A27:C27"/>
    <mergeCell ref="A41:F4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7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125</v>
      </c>
    </row>
    <row r="2" spans="1:6" ht="39" customHeight="1">
      <c r="A2" s="2"/>
      <c r="B2" s="1" t="s">
        <v>165</v>
      </c>
      <c r="C2" s="4"/>
      <c r="D2" s="5">
        <v>51.2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452.87985111980026</v>
      </c>
      <c r="E7" s="12">
        <f>SUM(E8:E10)</f>
        <v>0.7371091326819665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327.748079707045</v>
      </c>
      <c r="E8" s="20">
        <v>0.5334441401481852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94.65120000000002</v>
      </c>
      <c r="E9" s="60">
        <v>0.1540546875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30.48057141275521</v>
      </c>
      <c r="E10" s="17">
        <v>0.04961030503378126</v>
      </c>
      <c r="F10" s="89"/>
    </row>
    <row r="11" spans="1:6" ht="15">
      <c r="A11" s="108" t="s">
        <v>50</v>
      </c>
      <c r="B11" s="111"/>
      <c r="C11" s="112"/>
      <c r="D11" s="23">
        <f>SUM(D12:D13)</f>
        <v>103.66751856567299</v>
      </c>
      <c r="E11" s="23">
        <f>SUM(E12:E13)</f>
        <v>0.16872968516548337</v>
      </c>
      <c r="F11" s="89"/>
    </row>
    <row r="12" spans="1:6" ht="18.75" customHeight="1">
      <c r="A12" s="15">
        <v>4</v>
      </c>
      <c r="B12" s="22" t="s">
        <v>16</v>
      </c>
      <c r="C12" s="22" t="s">
        <v>17</v>
      </c>
      <c r="D12" s="17">
        <f>E12*12*$D$2</f>
        <v>57.10017824101155</v>
      </c>
      <c r="E12" s="17">
        <v>0.09293648802247972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46.567340324661444</v>
      </c>
      <c r="E13" s="17">
        <v>0.07579319714300364</v>
      </c>
      <c r="F13" s="89"/>
    </row>
    <row r="14" spans="1:6" ht="15">
      <c r="A14" s="105" t="s">
        <v>51</v>
      </c>
      <c r="B14" s="106"/>
      <c r="C14" s="106"/>
      <c r="D14" s="24">
        <f>SUM(D15:D16)</f>
        <v>294.5433618371188</v>
      </c>
      <c r="E14" s="24">
        <f>SUM(E15:E16)</f>
        <v>0.4794000029901022</v>
      </c>
      <c r="F14" s="89"/>
    </row>
    <row r="15" spans="1:6" ht="60">
      <c r="A15" s="15">
        <v>6</v>
      </c>
      <c r="B15" s="22" t="s">
        <v>56</v>
      </c>
      <c r="C15" s="22" t="s">
        <v>17</v>
      </c>
      <c r="D15" s="17">
        <f>E15*12*$D$2</f>
        <v>15.944125417063027</v>
      </c>
      <c r="E15" s="17">
        <v>0.025950724962667687</v>
      </c>
      <c r="F15" s="89"/>
    </row>
    <row r="16" spans="1:6" ht="60">
      <c r="A16" s="15">
        <v>7</v>
      </c>
      <c r="B16" s="22" t="s">
        <v>21</v>
      </c>
      <c r="C16" s="22" t="s">
        <v>57</v>
      </c>
      <c r="D16" s="17">
        <f>E16*12*$D$2</f>
        <v>278.5992364200558</v>
      </c>
      <c r="E16" s="17">
        <v>0.4534492780274345</v>
      </c>
      <c r="F16" s="89"/>
    </row>
    <row r="17" spans="1:6" ht="15">
      <c r="A17" s="105" t="s">
        <v>52</v>
      </c>
      <c r="B17" s="105"/>
      <c r="C17" s="105"/>
      <c r="D17" s="25">
        <f>SUM(D18)</f>
        <v>200.8839360935186</v>
      </c>
      <c r="E17" s="25">
        <f>E18</f>
        <v>0.32695953140221123</v>
      </c>
      <c r="F17" s="89"/>
    </row>
    <row r="18" spans="1:6" ht="15">
      <c r="A18" s="15">
        <v>8</v>
      </c>
      <c r="B18" s="22" t="s">
        <v>24</v>
      </c>
      <c r="C18" s="22" t="s">
        <v>25</v>
      </c>
      <c r="D18" s="17">
        <f>E18*12*$D$2</f>
        <v>200.8839360935186</v>
      </c>
      <c r="E18" s="26">
        <v>0.32695953140221123</v>
      </c>
      <c r="F18" s="89"/>
    </row>
    <row r="19" spans="1:6" ht="15">
      <c r="A19" s="9"/>
      <c r="B19" s="27" t="s">
        <v>26</v>
      </c>
      <c r="C19" s="27"/>
      <c r="D19" s="47">
        <f>D7+D11+D14+D17</f>
        <v>1051.9746676161108</v>
      </c>
      <c r="E19" s="12">
        <f>E7+E11+E14+E17</f>
        <v>1.7121983522397635</v>
      </c>
      <c r="F19" s="89"/>
    </row>
    <row r="20" spans="1:6" ht="15">
      <c r="A20" s="28"/>
      <c r="B20" s="29"/>
      <c r="C20" s="30"/>
      <c r="D20" s="81"/>
      <c r="E20" s="61"/>
      <c r="F20" s="2"/>
    </row>
    <row r="21" spans="1:6" ht="15">
      <c r="A21" s="33"/>
      <c r="B21" s="33"/>
      <c r="C21" s="33"/>
      <c r="D21" s="33"/>
      <c r="E21" s="33"/>
      <c r="F21" s="34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203</v>
      </c>
      <c r="D23" s="75">
        <v>1828.6709</v>
      </c>
      <c r="E23" s="36">
        <f>D23/12/$D$2</f>
        <v>2.976352376302083</v>
      </c>
      <c r="F23" s="37">
        <v>2</v>
      </c>
    </row>
    <row r="24" spans="1:6" ht="15">
      <c r="A24" s="11"/>
      <c r="B24" s="38" t="s">
        <v>34</v>
      </c>
      <c r="C24" s="10"/>
      <c r="D24" s="53">
        <f>SUM(D23:D23)</f>
        <v>1828.6709</v>
      </c>
      <c r="E24" s="39">
        <f>SUM(E23:E23)</f>
        <v>2.976352376302083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35</v>
      </c>
      <c r="C28" s="42">
        <f>D19+D24</f>
        <v>2880.645567616111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4.688550728541847</v>
      </c>
      <c r="D29" s="41"/>
      <c r="E29" s="41"/>
      <c r="F29" s="41"/>
    </row>
    <row r="30" spans="1:6" ht="16.5" customHeight="1">
      <c r="A30" s="28"/>
      <c r="B30" s="29"/>
      <c r="C30" s="43"/>
      <c r="D30" s="41"/>
      <c r="E30" s="41"/>
      <c r="F30" s="41"/>
    </row>
    <row r="31" spans="1:6" ht="15.75" customHeight="1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04" t="s">
        <v>38</v>
      </c>
      <c r="B35" s="104"/>
      <c r="C35" s="104"/>
      <c r="D35" s="12">
        <f>D36</f>
        <v>8.478720000000001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91</v>
      </c>
      <c r="D36" s="17">
        <f>E36*12*$D$2</f>
        <v>8.478720000000001</v>
      </c>
      <c r="E36" s="45">
        <v>0.0138</v>
      </c>
    </row>
    <row r="37" spans="1:5" ht="32.25" customHeight="1">
      <c r="A37" s="104" t="s">
        <v>41</v>
      </c>
      <c r="B37" s="104"/>
      <c r="C37" s="104"/>
      <c r="D37" s="12">
        <f>D38+D39</f>
        <v>67.82976</v>
      </c>
      <c r="E37" s="12">
        <f>E38+E39</f>
        <v>0.11039999999999998</v>
      </c>
    </row>
    <row r="38" spans="1:5" ht="45" customHeight="1">
      <c r="A38" s="15">
        <v>2</v>
      </c>
      <c r="B38" s="44" t="s">
        <v>42</v>
      </c>
      <c r="C38" s="44" t="s">
        <v>43</v>
      </c>
      <c r="D38" s="17">
        <f>E38*$D$2*12</f>
        <v>16.957440000000002</v>
      </c>
      <c r="E38" s="45">
        <v>0.0276</v>
      </c>
    </row>
    <row r="39" spans="1:5" ht="15">
      <c r="A39" s="15">
        <v>3</v>
      </c>
      <c r="B39" s="46" t="s">
        <v>44</v>
      </c>
      <c r="C39" s="8" t="s">
        <v>91</v>
      </c>
      <c r="D39" s="17">
        <f>E39*$D$2*12</f>
        <v>50.872319999999995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76.30847999999999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05">
      <c r="A42" s="11" t="s">
        <v>27</v>
      </c>
      <c r="B42" s="11" t="s">
        <v>28</v>
      </c>
      <c r="C42" s="11" t="s">
        <v>29</v>
      </c>
      <c r="D42" s="11" t="s">
        <v>30</v>
      </c>
      <c r="E42" s="11" t="s">
        <v>31</v>
      </c>
      <c r="F42" s="11" t="s">
        <v>32</v>
      </c>
    </row>
    <row r="43" spans="1:6" ht="15">
      <c r="A43" s="11">
        <v>1</v>
      </c>
      <c r="B43" s="8" t="s">
        <v>206</v>
      </c>
      <c r="C43" s="11" t="s">
        <v>46</v>
      </c>
      <c r="D43" s="75">
        <v>1277.2</v>
      </c>
      <c r="E43" s="36">
        <f>D43/12/$D$2</f>
        <v>2.0787760416666665</v>
      </c>
      <c r="F43" s="37">
        <v>2</v>
      </c>
    </row>
    <row r="44" spans="1:6" ht="15">
      <c r="A44" s="11"/>
      <c r="B44" s="38" t="s">
        <v>34</v>
      </c>
      <c r="C44" s="10"/>
      <c r="D44" s="53">
        <f>SUM(D43:D43)</f>
        <v>1277.2</v>
      </c>
      <c r="E44" s="39">
        <f>SUM(E43:E43)</f>
        <v>2.0787760416666665</v>
      </c>
      <c r="F44" s="40"/>
    </row>
    <row r="45" ht="40.5" customHeight="1"/>
    <row r="46" spans="2:3" ht="29.25">
      <c r="B46" s="29" t="s">
        <v>157</v>
      </c>
      <c r="C46" s="42">
        <f>C28</f>
        <v>2880.645567616111</v>
      </c>
    </row>
  </sheetData>
  <sheetProtection/>
  <mergeCells count="8">
    <mergeCell ref="A32:F32"/>
    <mergeCell ref="A35:C35"/>
    <mergeCell ref="A37:C37"/>
    <mergeCell ref="A4:E4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14" sqref="B1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86</v>
      </c>
    </row>
    <row r="2" spans="1:6" ht="31.5" customHeight="1">
      <c r="A2" s="2"/>
      <c r="B2" s="1" t="s">
        <v>167</v>
      </c>
      <c r="C2" s="4"/>
      <c r="D2" s="5">
        <v>387.8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1358.6395533593982</v>
      </c>
      <c r="E7" s="12">
        <f>SUM(E8:E10)</f>
        <v>0.29195451980389336</v>
      </c>
      <c r="F7" s="89"/>
      <c r="G7" s="14"/>
    </row>
    <row r="8" spans="1:7" ht="15">
      <c r="A8" s="15">
        <v>1</v>
      </c>
      <c r="B8" s="8" t="s">
        <v>11</v>
      </c>
      <c r="C8" s="16" t="s">
        <v>12</v>
      </c>
      <c r="D8" s="17">
        <f>E8*$D$2*12</f>
        <v>983.244239121133</v>
      </c>
      <c r="E8" s="20">
        <v>0.2112867971293478</v>
      </c>
      <c r="F8" s="89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283.95360000000005</v>
      </c>
      <c r="E9" s="60">
        <v>0.06101805054151625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91.44171423826525</v>
      </c>
      <c r="E10" s="17">
        <v>0.01964967213302932</v>
      </c>
      <c r="F10" s="89"/>
      <c r="G10" s="14"/>
    </row>
    <row r="11" spans="1:7" ht="15">
      <c r="A11" s="108" t="s">
        <v>50</v>
      </c>
      <c r="B11" s="111"/>
      <c r="C11" s="112"/>
      <c r="D11" s="23">
        <f>SUM(D12:D14)</f>
        <v>4486.492992327015</v>
      </c>
      <c r="E11" s="23">
        <f>SUM(E12:E14)</f>
        <v>0.9640908097659908</v>
      </c>
      <c r="F11" s="89"/>
      <c r="G11" s="14"/>
    </row>
    <row r="12" spans="1:7" ht="15" customHeight="1">
      <c r="A12" s="15">
        <v>4</v>
      </c>
      <c r="B12" s="22" t="s">
        <v>16</v>
      </c>
      <c r="C12" s="22" t="s">
        <v>17</v>
      </c>
      <c r="D12" s="17">
        <f>E12*12*$D$2</f>
        <v>114.20035648202298</v>
      </c>
      <c r="E12" s="17">
        <v>0.024540217569628455</v>
      </c>
      <c r="F12" s="89"/>
      <c r="G12" s="14"/>
    </row>
    <row r="13" spans="1:7" ht="30">
      <c r="A13" s="15">
        <v>5</v>
      </c>
      <c r="B13" s="22" t="s">
        <v>59</v>
      </c>
      <c r="C13" s="22" t="s">
        <v>17</v>
      </c>
      <c r="D13" s="17">
        <f>E13*12*$D$2</f>
        <v>344.2886991838342</v>
      </c>
      <c r="E13" s="17">
        <v>0.07398330307371372</v>
      </c>
      <c r="F13" s="89"/>
      <c r="G13" s="14"/>
    </row>
    <row r="14" spans="1:7" ht="90">
      <c r="A14" s="15">
        <v>6</v>
      </c>
      <c r="B14" s="22" t="s">
        <v>60</v>
      </c>
      <c r="C14" s="22" t="s">
        <v>17</v>
      </c>
      <c r="D14" s="17">
        <f>E14*12*$D$2</f>
        <v>4028.0039366611577</v>
      </c>
      <c r="E14" s="17">
        <v>0.8655672891226487</v>
      </c>
      <c r="F14" s="89"/>
      <c r="G14" s="14"/>
    </row>
    <row r="15" spans="1:7" ht="15">
      <c r="A15" s="105" t="s">
        <v>51</v>
      </c>
      <c r="B15" s="106"/>
      <c r="C15" s="106"/>
      <c r="D15" s="24">
        <f>SUM(D16:D17)</f>
        <v>7092.799813889436</v>
      </c>
      <c r="E15" s="24">
        <f>SUM(E16:E17)</f>
        <v>1.5241533036551136</v>
      </c>
      <c r="F15" s="89"/>
      <c r="G15" s="14"/>
    </row>
    <row r="16" spans="1:7" ht="60">
      <c r="A16" s="15">
        <v>7</v>
      </c>
      <c r="B16" s="22" t="s">
        <v>20</v>
      </c>
      <c r="C16" s="22" t="s">
        <v>17</v>
      </c>
      <c r="D16" s="17">
        <f>E16*12*$D$2</f>
        <v>430.6016020989304</v>
      </c>
      <c r="E16" s="17">
        <v>0.09253085828153051</v>
      </c>
      <c r="F16" s="89"/>
      <c r="G16" s="14"/>
    </row>
    <row r="17" spans="1:7" ht="75">
      <c r="A17" s="15">
        <v>8</v>
      </c>
      <c r="B17" s="22" t="s">
        <v>21</v>
      </c>
      <c r="C17" s="22" t="s">
        <v>22</v>
      </c>
      <c r="D17" s="17">
        <f>E17*12*$D$2</f>
        <v>6662.198211790506</v>
      </c>
      <c r="E17" s="17">
        <v>1.431622445373583</v>
      </c>
      <c r="F17" s="89"/>
      <c r="G17" s="14"/>
    </row>
    <row r="18" spans="1:7" ht="15">
      <c r="A18" s="105" t="s">
        <v>52</v>
      </c>
      <c r="B18" s="105"/>
      <c r="C18" s="105"/>
      <c r="D18" s="25">
        <f>SUM(D19)</f>
        <v>565.2559152596875</v>
      </c>
      <c r="E18" s="25">
        <f>E19</f>
        <v>0.12146637340117061</v>
      </c>
      <c r="F18" s="89"/>
      <c r="G18" s="14"/>
    </row>
    <row r="19" spans="1:7" ht="15">
      <c r="A19" s="15">
        <v>9</v>
      </c>
      <c r="B19" s="22" t="s">
        <v>24</v>
      </c>
      <c r="C19" s="22" t="s">
        <v>25</v>
      </c>
      <c r="D19" s="17">
        <f>E19*12*$D$2</f>
        <v>565.2559152596875</v>
      </c>
      <c r="E19" s="26">
        <v>0.12146637340117061</v>
      </c>
      <c r="F19" s="89"/>
      <c r="G19" s="14"/>
    </row>
    <row r="20" spans="1:7" ht="15">
      <c r="A20" s="9"/>
      <c r="B20" s="27" t="s">
        <v>26</v>
      </c>
      <c r="C20" s="27"/>
      <c r="D20" s="47">
        <f>D7+D11+D15+D18</f>
        <v>13503.188274835537</v>
      </c>
      <c r="E20" s="12">
        <f>E7+E11+E15+E18</f>
        <v>2.9016650066261684</v>
      </c>
      <c r="F20" s="89"/>
      <c r="G20" s="14"/>
    </row>
    <row r="21" spans="1:6" ht="6" customHeight="1">
      <c r="A21" s="28"/>
      <c r="B21" s="29"/>
      <c r="C21" s="30"/>
      <c r="D21" s="81"/>
      <c r="E21" s="61"/>
      <c r="F21" s="2"/>
    </row>
    <row r="22" spans="1:6" ht="4.5" customHeight="1">
      <c r="A22" s="28"/>
      <c r="B22" s="29"/>
      <c r="C22" s="43"/>
      <c r="D22" s="41"/>
      <c r="E22" s="41"/>
      <c r="F22" s="41"/>
    </row>
    <row r="23" spans="1:6" ht="105">
      <c r="A23" s="11" t="s">
        <v>27</v>
      </c>
      <c r="B23" s="11" t="s">
        <v>28</v>
      </c>
      <c r="C23" s="11" t="s">
        <v>29</v>
      </c>
      <c r="D23" s="11" t="s">
        <v>30</v>
      </c>
      <c r="E23" s="11" t="s">
        <v>31</v>
      </c>
      <c r="F23" s="11" t="s">
        <v>32</v>
      </c>
    </row>
    <row r="24" spans="1:6" ht="15">
      <c r="A24" s="11">
        <v>1</v>
      </c>
      <c r="B24" s="8" t="s">
        <v>115</v>
      </c>
      <c r="C24" s="11" t="s">
        <v>204</v>
      </c>
      <c r="D24" s="75">
        <v>13863.57</v>
      </c>
      <c r="E24" s="82">
        <f>D24/12/$D$2</f>
        <v>2.9791064981949456</v>
      </c>
      <c r="F24" s="11">
        <v>1</v>
      </c>
    </row>
    <row r="25" spans="1:6" ht="15">
      <c r="A25" s="11"/>
      <c r="B25" s="38" t="s">
        <v>34</v>
      </c>
      <c r="C25" s="10"/>
      <c r="D25" s="53">
        <f>SUM(D24:D24)</f>
        <v>13863.57</v>
      </c>
      <c r="E25" s="39">
        <f>SUM(E24:E24)</f>
        <v>2.9791064981949456</v>
      </c>
      <c r="F25" s="40"/>
    </row>
    <row r="26" spans="1:6" ht="7.5" customHeight="1">
      <c r="A26" s="28"/>
      <c r="B26" s="29"/>
      <c r="C26" s="43"/>
      <c r="D26" s="41"/>
      <c r="E26" s="41"/>
      <c r="F26" s="41"/>
    </row>
    <row r="27" spans="1:6" ht="29.25">
      <c r="A27" s="28"/>
      <c r="B27" s="29" t="s">
        <v>35</v>
      </c>
      <c r="C27" s="42">
        <f>D20+D25</f>
        <v>27366.758274835534</v>
      </c>
      <c r="D27" s="41"/>
      <c r="E27" s="41"/>
      <c r="F27" s="41"/>
    </row>
    <row r="28" spans="1:6" ht="15">
      <c r="A28" s="28"/>
      <c r="B28" s="29" t="s">
        <v>36</v>
      </c>
      <c r="C28" s="43">
        <f>E20+E25</f>
        <v>5.880771504821114</v>
      </c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04" t="s">
        <v>38</v>
      </c>
      <c r="B33" s="104"/>
      <c r="C33" s="104"/>
      <c r="D33" s="12">
        <f>D34</f>
        <v>64.21968</v>
      </c>
      <c r="E33" s="12">
        <f>E34</f>
        <v>0.0138</v>
      </c>
    </row>
    <row r="34" spans="1:5" ht="30">
      <c r="A34" s="15">
        <v>1</v>
      </c>
      <c r="B34" s="44" t="s">
        <v>39</v>
      </c>
      <c r="C34" s="44" t="s">
        <v>40</v>
      </c>
      <c r="D34" s="17">
        <f>E34*12*$D$2</f>
        <v>64.21968</v>
      </c>
      <c r="E34" s="45">
        <v>0.0138</v>
      </c>
    </row>
    <row r="35" spans="1:5" ht="30" customHeight="1">
      <c r="A35" s="104" t="s">
        <v>41</v>
      </c>
      <c r="B35" s="104"/>
      <c r="C35" s="104"/>
      <c r="D35" s="12">
        <f>D36+D37</f>
        <v>513.75744</v>
      </c>
      <c r="E35" s="12">
        <f>E36+E37</f>
        <v>0.11039999999999998</v>
      </c>
    </row>
    <row r="36" spans="1:5" ht="45.75" customHeight="1">
      <c r="A36" s="15">
        <v>2</v>
      </c>
      <c r="B36" s="44" t="s">
        <v>42</v>
      </c>
      <c r="C36" s="44" t="s">
        <v>43</v>
      </c>
      <c r="D36" s="17">
        <f>E36*$D$2*12</f>
        <v>128.43936</v>
      </c>
      <c r="E36" s="45">
        <v>0.0276</v>
      </c>
    </row>
    <row r="37" spans="1:5" ht="15">
      <c r="A37" s="15">
        <v>3</v>
      </c>
      <c r="B37" s="46" t="s">
        <v>44</v>
      </c>
      <c r="C37" s="8" t="s">
        <v>91</v>
      </c>
      <c r="D37" s="17">
        <f>E37*$D$2*12</f>
        <v>385.31808</v>
      </c>
      <c r="E37" s="18">
        <v>0.08279999999999998</v>
      </c>
    </row>
    <row r="38" spans="1:6" ht="15">
      <c r="A38" s="9"/>
      <c r="B38" s="27" t="s">
        <v>26</v>
      </c>
      <c r="C38" s="27"/>
      <c r="D38" s="47">
        <f>D33+D35</f>
        <v>577.97712</v>
      </c>
      <c r="E38" s="12">
        <f>E33+E35</f>
        <v>0.12419999999999998</v>
      </c>
      <c r="F38" s="6"/>
    </row>
    <row r="39" spans="1:6" ht="15">
      <c r="A39" s="96"/>
      <c r="B39" s="97"/>
      <c r="C39" s="97"/>
      <c r="D39" s="98"/>
      <c r="E39" s="79"/>
      <c r="F39" s="6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45</v>
      </c>
      <c r="F40" s="11" t="s">
        <v>32</v>
      </c>
    </row>
    <row r="41" spans="1:6" ht="15">
      <c r="A41" s="11">
        <v>1</v>
      </c>
      <c r="B41" s="8" t="s">
        <v>115</v>
      </c>
      <c r="C41" s="11" t="s">
        <v>46</v>
      </c>
      <c r="D41" s="48">
        <v>1320.34</v>
      </c>
      <c r="E41" s="49">
        <f>D41/12/$D$2</f>
        <v>0.2837244283995186</v>
      </c>
      <c r="F41" s="37">
        <v>1</v>
      </c>
    </row>
    <row r="42" spans="1:6" ht="15">
      <c r="A42" s="50"/>
      <c r="B42" s="50" t="s">
        <v>34</v>
      </c>
      <c r="C42" s="50"/>
      <c r="D42" s="51">
        <f>SUM(D41:D41)</f>
        <v>1320.34</v>
      </c>
      <c r="E42" s="52">
        <f>SUM(E41:E41)</f>
        <v>0.2837244283995186</v>
      </c>
      <c r="F42" s="50"/>
    </row>
    <row r="43" spans="1:6" ht="15">
      <c r="A43" s="96"/>
      <c r="B43" s="97"/>
      <c r="C43" s="97"/>
      <c r="D43" s="98"/>
      <c r="E43" s="79"/>
      <c r="F43" s="6"/>
    </row>
    <row r="44" spans="1:6" ht="15">
      <c r="A44" s="2"/>
      <c r="B44" s="2"/>
      <c r="C44" s="2"/>
      <c r="D44" s="2"/>
      <c r="E44" s="2"/>
      <c r="F44" s="2"/>
    </row>
    <row r="45" spans="2:3" ht="29.25">
      <c r="B45" s="29" t="s">
        <v>158</v>
      </c>
      <c r="C45" s="42">
        <f>C27</f>
        <v>27366.758274835534</v>
      </c>
    </row>
  </sheetData>
  <sheetProtection/>
  <mergeCells count="8">
    <mergeCell ref="A30:F30"/>
    <mergeCell ref="A33:C33"/>
    <mergeCell ref="A35:C35"/>
    <mergeCell ref="A4:E4"/>
    <mergeCell ref="A7:C7"/>
    <mergeCell ref="A11:C11"/>
    <mergeCell ref="A15:C15"/>
    <mergeCell ref="A18:C1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E8" sqref="E8:E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88</v>
      </c>
    </row>
    <row r="2" spans="1:6" ht="39" customHeight="1">
      <c r="A2" s="2"/>
      <c r="B2" s="1" t="s">
        <v>169</v>
      </c>
      <c r="C2" s="4"/>
      <c r="D2" s="5">
        <v>156.25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679.3197766797006</v>
      </c>
      <c r="E7" s="12">
        <f>SUM(E8:E10)</f>
        <v>0.3623038808958403</v>
      </c>
      <c r="F7" s="8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491.62211956056774</v>
      </c>
      <c r="E8" s="20">
        <v>0.26219846376563616</v>
      </c>
      <c r="F8" s="89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141.97680000000003</v>
      </c>
      <c r="E9" s="60">
        <v>0.07572096000000002</v>
      </c>
      <c r="F9" s="95"/>
      <c r="G9" s="14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45.72085711913279</v>
      </c>
      <c r="E10" s="17">
        <v>0.02438445713020415</v>
      </c>
      <c r="F10" s="89"/>
      <c r="G10" s="14"/>
    </row>
    <row r="11" spans="1:7" ht="15">
      <c r="A11" s="108" t="s">
        <v>50</v>
      </c>
      <c r="B11" s="111"/>
      <c r="C11" s="112"/>
      <c r="D11" s="23">
        <f>SUM(D12:D13)</f>
        <v>173.51852905266503</v>
      </c>
      <c r="E11" s="23">
        <f>SUM(E12:E13)</f>
        <v>0.09254321549475467</v>
      </c>
      <c r="F11" s="89"/>
      <c r="G11" s="14"/>
    </row>
    <row r="12" spans="1:7" ht="15" customHeight="1">
      <c r="A12" s="15">
        <v>4</v>
      </c>
      <c r="B12" s="22" t="s">
        <v>16</v>
      </c>
      <c r="C12" s="22" t="s">
        <v>17</v>
      </c>
      <c r="D12" s="17">
        <f>E12*12*$D$2</f>
        <v>57.10017824101163</v>
      </c>
      <c r="E12" s="17">
        <v>0.030453428395206206</v>
      </c>
      <c r="F12" s="89"/>
      <c r="G12" s="14"/>
    </row>
    <row r="13" spans="1:7" ht="60">
      <c r="A13" s="15">
        <v>5</v>
      </c>
      <c r="B13" s="22" t="s">
        <v>18</v>
      </c>
      <c r="C13" s="22" t="s">
        <v>17</v>
      </c>
      <c r="D13" s="17">
        <f>E13*12*$D$2</f>
        <v>116.41835081165338</v>
      </c>
      <c r="E13" s="17">
        <v>0.06208978709954847</v>
      </c>
      <c r="F13" s="89"/>
      <c r="G13" s="14"/>
    </row>
    <row r="14" spans="1:7" ht="15">
      <c r="A14" s="105" t="s">
        <v>51</v>
      </c>
      <c r="B14" s="106"/>
      <c r="C14" s="106"/>
      <c r="D14" s="24">
        <f>SUM(D15:D16)</f>
        <v>773.6913100558035</v>
      </c>
      <c r="E14" s="24">
        <f>SUM(E15:E16)</f>
        <v>0.4126353653630952</v>
      </c>
      <c r="F14" s="89"/>
      <c r="G14" s="14"/>
    </row>
    <row r="15" spans="1:7" ht="60">
      <c r="A15" s="15">
        <v>6</v>
      </c>
      <c r="B15" s="22" t="s">
        <v>20</v>
      </c>
      <c r="C15" s="22" t="s">
        <v>17</v>
      </c>
      <c r="D15" s="17">
        <f>E15*12*$D$2</f>
        <v>26.421776990111873</v>
      </c>
      <c r="E15" s="17">
        <v>0.014091614394726334</v>
      </c>
      <c r="F15" s="89"/>
      <c r="G15" s="14"/>
    </row>
    <row r="16" spans="1:7" ht="75">
      <c r="A16" s="15">
        <v>7</v>
      </c>
      <c r="B16" s="22" t="s">
        <v>21</v>
      </c>
      <c r="C16" s="22" t="s">
        <v>22</v>
      </c>
      <c r="D16" s="17">
        <f>E16*12*$D$2</f>
        <v>747.2695330656916</v>
      </c>
      <c r="E16" s="17">
        <v>0.39854375096836886</v>
      </c>
      <c r="F16" s="89"/>
      <c r="G16" s="14"/>
    </row>
    <row r="17" spans="1:7" ht="15">
      <c r="A17" s="105" t="s">
        <v>52</v>
      </c>
      <c r="B17" s="105"/>
      <c r="C17" s="105"/>
      <c r="D17" s="25">
        <f>SUM(D18)</f>
        <v>443.85984152006705</v>
      </c>
      <c r="E17" s="25">
        <f>E18</f>
        <v>0.2367252488107024</v>
      </c>
      <c r="F17" s="8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443.85984152006705</v>
      </c>
      <c r="E18" s="26">
        <v>0.2367252488107024</v>
      </c>
      <c r="F18" s="89"/>
      <c r="G18" s="14"/>
    </row>
    <row r="19" spans="1:7" ht="15">
      <c r="A19" s="9"/>
      <c r="B19" s="27" t="s">
        <v>26</v>
      </c>
      <c r="C19" s="27"/>
      <c r="D19" s="47">
        <f>D7+D11+D14+D17</f>
        <v>2070.389457308236</v>
      </c>
      <c r="E19" s="12">
        <f>E7+E11+E14+E17</f>
        <v>1.1042077105643926</v>
      </c>
      <c r="F19" s="89"/>
      <c r="G19" s="14"/>
    </row>
    <row r="20" spans="1:6" ht="15">
      <c r="A20" s="28"/>
      <c r="B20" s="29"/>
      <c r="C20" s="30"/>
      <c r="D20" s="81"/>
      <c r="E20" s="61"/>
      <c r="F20" s="2"/>
    </row>
    <row r="21" spans="1:6" ht="15">
      <c r="A21" s="28"/>
      <c r="B21" s="29"/>
      <c r="C21" s="43"/>
      <c r="D21" s="41"/>
      <c r="E21" s="41"/>
      <c r="F21" s="41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205</v>
      </c>
      <c r="D23" s="75">
        <v>5585.0382</v>
      </c>
      <c r="E23" s="36">
        <f>D23/12/D2</f>
        <v>2.97868704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5585.0382</v>
      </c>
      <c r="E24" s="39">
        <f>SUM(E23:E23)</f>
        <v>2.97868704</v>
      </c>
      <c r="F24" s="40"/>
    </row>
    <row r="25" spans="1:6" ht="15">
      <c r="A25" s="28"/>
      <c r="B25" s="29"/>
      <c r="C25" s="43"/>
      <c r="D25" s="41"/>
      <c r="E25" s="41"/>
      <c r="F25" s="41"/>
    </row>
    <row r="26" spans="1:6" ht="15">
      <c r="A26" s="28"/>
      <c r="B26" s="29"/>
      <c r="C26" s="43"/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29.25">
      <c r="A28" s="28"/>
      <c r="B28" s="29" t="s">
        <v>35</v>
      </c>
      <c r="C28" s="42">
        <f>D19+D24</f>
        <v>7655.427657308236</v>
      </c>
      <c r="D28" s="41"/>
      <c r="E28" s="41"/>
      <c r="F28" s="41"/>
    </row>
    <row r="29" spans="1:6" ht="15">
      <c r="A29" s="28"/>
      <c r="B29" s="29" t="s">
        <v>36</v>
      </c>
      <c r="C29" s="43">
        <f>E19+E24</f>
        <v>4.082894750564392</v>
      </c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7" t="s">
        <v>37</v>
      </c>
      <c r="B31" s="107"/>
      <c r="C31" s="107"/>
      <c r="D31" s="107"/>
      <c r="E31" s="107"/>
      <c r="F31" s="107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04" t="s">
        <v>38</v>
      </c>
      <c r="B34" s="104"/>
      <c r="C34" s="104"/>
      <c r="D34" s="12">
        <f>D35</f>
        <v>25.875</v>
      </c>
      <c r="E34" s="12">
        <f>E35</f>
        <v>0.0138</v>
      </c>
    </row>
    <row r="35" spans="1:5" ht="30">
      <c r="A35" s="15">
        <v>1</v>
      </c>
      <c r="B35" s="44" t="s">
        <v>39</v>
      </c>
      <c r="C35" s="44" t="s">
        <v>40</v>
      </c>
      <c r="D35" s="17">
        <f>E35*12*$D$2</f>
        <v>25.875</v>
      </c>
      <c r="E35" s="45">
        <v>0.0138</v>
      </c>
    </row>
    <row r="36" spans="1:5" ht="30" customHeight="1">
      <c r="A36" s="104" t="s">
        <v>41</v>
      </c>
      <c r="B36" s="104"/>
      <c r="C36" s="104"/>
      <c r="D36" s="12">
        <f>D37+D38</f>
        <v>206.99999999999997</v>
      </c>
      <c r="E36" s="12">
        <f>E37+E38</f>
        <v>0.11039999999999998</v>
      </c>
    </row>
    <row r="37" spans="1:5" ht="45" customHeight="1">
      <c r="A37" s="15">
        <v>2</v>
      </c>
      <c r="B37" s="44" t="s">
        <v>42</v>
      </c>
      <c r="C37" s="44" t="s">
        <v>43</v>
      </c>
      <c r="D37" s="17">
        <f>E37*$D$2*12</f>
        <v>51.75</v>
      </c>
      <c r="E37" s="45">
        <v>0.0276</v>
      </c>
    </row>
    <row r="38" spans="1:5" ht="15">
      <c r="A38" s="15">
        <v>3</v>
      </c>
      <c r="B38" s="46" t="s">
        <v>44</v>
      </c>
      <c r="C38" s="8" t="s">
        <v>91</v>
      </c>
      <c r="D38" s="17">
        <f>E38*$D$2*12</f>
        <v>155.24999999999997</v>
      </c>
      <c r="E38" s="18">
        <v>0.08279999999999998</v>
      </c>
    </row>
    <row r="39" spans="1:6" ht="15">
      <c r="A39" s="9"/>
      <c r="B39" s="27" t="s">
        <v>26</v>
      </c>
      <c r="C39" s="27"/>
      <c r="D39" s="47">
        <f>D34+D36</f>
        <v>232.87499999999997</v>
      </c>
      <c r="E39" s="12">
        <f>E34+E36</f>
        <v>0.12419999999999998</v>
      </c>
      <c r="F39" s="6"/>
    </row>
    <row r="40" spans="1:6" ht="15">
      <c r="A40" s="96"/>
      <c r="B40" s="97"/>
      <c r="C40" s="97"/>
      <c r="D40" s="98"/>
      <c r="E40" s="79"/>
      <c r="F40" s="6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45</v>
      </c>
      <c r="F41" s="11" t="s">
        <v>32</v>
      </c>
    </row>
    <row r="42" spans="1:6" ht="15">
      <c r="A42" s="11">
        <v>1</v>
      </c>
      <c r="B42" s="8" t="s">
        <v>115</v>
      </c>
      <c r="C42" s="11" t="s">
        <v>55</v>
      </c>
      <c r="D42" s="48">
        <v>660.17</v>
      </c>
      <c r="E42" s="49">
        <f>D42/12/$D$2</f>
        <v>0.3520906666666666</v>
      </c>
      <c r="F42" s="37">
        <v>1</v>
      </c>
    </row>
    <row r="43" spans="1:6" ht="15">
      <c r="A43" s="50"/>
      <c r="B43" s="50" t="s">
        <v>34</v>
      </c>
      <c r="C43" s="50"/>
      <c r="D43" s="51">
        <f>SUM(D42:D42)</f>
        <v>660.17</v>
      </c>
      <c r="E43" s="52">
        <f>SUM(E42:E42)</f>
        <v>0.3520906666666666</v>
      </c>
      <c r="F43" s="50"/>
    </row>
    <row r="44" spans="1:6" ht="15">
      <c r="A44" s="96"/>
      <c r="B44" s="97"/>
      <c r="C44" s="97"/>
      <c r="D44" s="98"/>
      <c r="E44" s="79"/>
      <c r="F44" s="6"/>
    </row>
    <row r="45" spans="1:6" ht="15">
      <c r="A45" s="2"/>
      <c r="B45" s="2"/>
      <c r="C45" s="2"/>
      <c r="D45" s="2"/>
      <c r="E45" s="2"/>
      <c r="F45" s="2"/>
    </row>
    <row r="46" spans="2:3" ht="29.25">
      <c r="B46" s="29" t="s">
        <v>160</v>
      </c>
      <c r="C46" s="42">
        <f>C28</f>
        <v>7655.427657308236</v>
      </c>
    </row>
  </sheetData>
  <sheetProtection/>
  <mergeCells count="8">
    <mergeCell ref="A31:F31"/>
    <mergeCell ref="A34:C34"/>
    <mergeCell ref="A36:C36"/>
    <mergeCell ref="A4:E4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3">
      <selection activeCell="B36" sqref="B36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130</v>
      </c>
    </row>
    <row r="3" spans="1:6" ht="16.5" customHeight="1">
      <c r="A3" s="2"/>
      <c r="B3" s="1" t="s">
        <v>172</v>
      </c>
      <c r="C3" s="4"/>
      <c r="D3" s="5">
        <v>475.6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07" t="s">
        <v>2</v>
      </c>
      <c r="B5" s="107"/>
      <c r="C5" s="107"/>
      <c r="D5" s="107"/>
      <c r="E5" s="107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6" ht="15">
      <c r="A8" s="105" t="s">
        <v>93</v>
      </c>
      <c r="B8" s="106"/>
      <c r="C8" s="106"/>
      <c r="D8" s="24">
        <f>SUM(D9:D10)</f>
        <v>5296.389904626098</v>
      </c>
      <c r="E8" s="24">
        <f>SUM(E9:E10)</f>
        <v>0.9280189768408497</v>
      </c>
      <c r="F8" s="89"/>
    </row>
    <row r="9" spans="1:6" ht="30">
      <c r="A9" s="15">
        <v>1</v>
      </c>
      <c r="B9" s="22" t="s">
        <v>90</v>
      </c>
      <c r="C9" s="16" t="s">
        <v>68</v>
      </c>
      <c r="D9" s="17">
        <f>E9*$D$3*12</f>
        <v>2648.194952313049</v>
      </c>
      <c r="E9" s="17">
        <v>0.46400948842042483</v>
      </c>
      <c r="F9" s="89"/>
    </row>
    <row r="10" spans="1:6" ht="15">
      <c r="A10" s="15">
        <v>2</v>
      </c>
      <c r="B10" s="22" t="s">
        <v>97</v>
      </c>
      <c r="C10" s="22" t="s">
        <v>95</v>
      </c>
      <c r="D10" s="17">
        <f>E10*$D$3*12</f>
        <v>2648.194952313049</v>
      </c>
      <c r="E10" s="17">
        <v>0.46400948842042483</v>
      </c>
      <c r="F10" s="89"/>
    </row>
    <row r="11" spans="1:6" ht="30.75" customHeight="1">
      <c r="A11" s="105" t="s">
        <v>98</v>
      </c>
      <c r="B11" s="106"/>
      <c r="C11" s="106"/>
      <c r="D11" s="12">
        <f>SUM(D12:D19)</f>
        <v>15116.461698530049</v>
      </c>
      <c r="E11" s="12">
        <f>SUM(E12:E19)</f>
        <v>2.648665142018862</v>
      </c>
      <c r="F11" s="89"/>
    </row>
    <row r="12" spans="1:6" ht="15" customHeight="1">
      <c r="A12" s="15">
        <v>3</v>
      </c>
      <c r="B12" s="8" t="s">
        <v>74</v>
      </c>
      <c r="C12" s="16" t="s">
        <v>68</v>
      </c>
      <c r="D12" s="17">
        <f aca="true" t="shared" si="0" ref="D12:D19">E12*$D$3*12</f>
        <v>644.4778525072122</v>
      </c>
      <c r="E12" s="17">
        <v>0.11292364951415969</v>
      </c>
      <c r="F12" s="89"/>
    </row>
    <row r="13" spans="1:6" ht="15">
      <c r="A13" s="15">
        <v>4</v>
      </c>
      <c r="B13" s="8" t="s">
        <v>67</v>
      </c>
      <c r="C13" s="16" t="s">
        <v>68</v>
      </c>
      <c r="D13" s="17">
        <f t="shared" si="0"/>
        <v>5801.8151955183</v>
      </c>
      <c r="E13" s="17">
        <v>1.0165782162037953</v>
      </c>
      <c r="F13" s="89"/>
    </row>
    <row r="14" spans="1:6" ht="15">
      <c r="A14" s="15">
        <v>5</v>
      </c>
      <c r="B14" s="8" t="s">
        <v>8</v>
      </c>
      <c r="C14" s="16" t="s">
        <v>9</v>
      </c>
      <c r="D14" s="17">
        <f t="shared" si="0"/>
        <v>1341.4913025202495</v>
      </c>
      <c r="E14" s="17">
        <v>0.23505244297032687</v>
      </c>
      <c r="F14" s="89"/>
    </row>
    <row r="15" spans="1:6" ht="30">
      <c r="A15" s="15">
        <v>6</v>
      </c>
      <c r="B15" s="8" t="s">
        <v>77</v>
      </c>
      <c r="C15" s="22" t="s">
        <v>70</v>
      </c>
      <c r="D15" s="17">
        <f t="shared" si="0"/>
        <v>823.9063455347875</v>
      </c>
      <c r="E15" s="17">
        <v>0.14436262011753354</v>
      </c>
      <c r="F15" s="89"/>
    </row>
    <row r="16" spans="1:6" ht="60">
      <c r="A16" s="15">
        <v>7</v>
      </c>
      <c r="B16" s="16" t="s">
        <v>78</v>
      </c>
      <c r="C16" s="16" t="s">
        <v>79</v>
      </c>
      <c r="D16" s="17">
        <f t="shared" si="0"/>
        <v>4394.16717618554</v>
      </c>
      <c r="E16" s="17">
        <v>0.7699339739601799</v>
      </c>
      <c r="F16" s="89"/>
    </row>
    <row r="17" spans="1:6" ht="15">
      <c r="A17" s="15">
        <v>8</v>
      </c>
      <c r="B17" s="22" t="s">
        <v>69</v>
      </c>
      <c r="C17" s="22" t="s">
        <v>70</v>
      </c>
      <c r="D17" s="17">
        <f t="shared" si="0"/>
        <v>46.50056030247212</v>
      </c>
      <c r="E17" s="17">
        <v>0.008147701202423625</v>
      </c>
      <c r="F17" s="89"/>
    </row>
    <row r="18" spans="1:6" ht="15">
      <c r="A18" s="15">
        <v>9</v>
      </c>
      <c r="B18" s="22" t="s">
        <v>44</v>
      </c>
      <c r="C18" s="22" t="s">
        <v>80</v>
      </c>
      <c r="D18" s="17">
        <f t="shared" si="0"/>
        <v>1566.0787480515824</v>
      </c>
      <c r="E18" s="17">
        <v>0.274404041921009</v>
      </c>
      <c r="F18" s="89"/>
    </row>
    <row r="19" spans="1:6" ht="15">
      <c r="A19" s="15">
        <v>10</v>
      </c>
      <c r="B19" s="22" t="s">
        <v>71</v>
      </c>
      <c r="C19" s="22" t="s">
        <v>17</v>
      </c>
      <c r="D19" s="17">
        <f t="shared" si="0"/>
        <v>498.0245179099029</v>
      </c>
      <c r="E19" s="17">
        <v>0.0872624961294335</v>
      </c>
      <c r="F19" s="89"/>
    </row>
    <row r="20" spans="1:6" ht="15">
      <c r="A20" s="108" t="s">
        <v>121</v>
      </c>
      <c r="B20" s="109"/>
      <c r="C20" s="110"/>
      <c r="D20" s="12">
        <f>SUM(D21:D23)</f>
        <v>4302.358585638103</v>
      </c>
      <c r="E20" s="12">
        <f>SUM(E21:E23)</f>
        <v>0.7538475234157036</v>
      </c>
      <c r="F20" s="89"/>
    </row>
    <row r="21" spans="1:6" ht="15.75" customHeight="1">
      <c r="A21" s="15">
        <v>11</v>
      </c>
      <c r="B21" s="8" t="s">
        <v>11</v>
      </c>
      <c r="C21" s="16" t="s">
        <v>12</v>
      </c>
      <c r="D21" s="17">
        <f>E21*$D$3*12</f>
        <v>3113.6067572169286</v>
      </c>
      <c r="E21" s="20">
        <v>0.5455576740287582</v>
      </c>
      <c r="F21" s="89"/>
    </row>
    <row r="22" spans="1:9" ht="15.75" customHeight="1">
      <c r="A22" s="15">
        <v>12</v>
      </c>
      <c r="B22" s="8" t="s">
        <v>186</v>
      </c>
      <c r="C22" s="16" t="s">
        <v>12</v>
      </c>
      <c r="D22" s="17">
        <f>E22*$D$3*12</f>
        <v>899.1864000000003</v>
      </c>
      <c r="E22" s="60">
        <v>0.15755298570227086</v>
      </c>
      <c r="F22" s="95"/>
      <c r="H22" s="93"/>
      <c r="I22" s="92"/>
    </row>
    <row r="23" spans="1:6" ht="30">
      <c r="A23" s="15">
        <v>13</v>
      </c>
      <c r="B23" s="22" t="s">
        <v>13</v>
      </c>
      <c r="C23" s="22" t="s">
        <v>14</v>
      </c>
      <c r="D23" s="17">
        <f>E23*$D$3*12</f>
        <v>289.56542842117443</v>
      </c>
      <c r="E23" s="17">
        <v>0.050736863684674526</v>
      </c>
      <c r="F23" s="89"/>
    </row>
    <row r="24" spans="1:6" ht="15">
      <c r="A24" s="108" t="s">
        <v>99</v>
      </c>
      <c r="B24" s="111"/>
      <c r="C24" s="112"/>
      <c r="D24" s="23">
        <f>SUM(D25:D28)</f>
        <v>9305.885780129473</v>
      </c>
      <c r="E24" s="23">
        <f>SUM(E25:E28)</f>
        <v>1.6305518958735408</v>
      </c>
      <c r="F24" s="89"/>
    </row>
    <row r="25" spans="1:6" ht="15" customHeight="1">
      <c r="A25" s="15">
        <v>14</v>
      </c>
      <c r="B25" s="22" t="s">
        <v>16</v>
      </c>
      <c r="C25" s="22" t="s">
        <v>17</v>
      </c>
      <c r="D25" s="17">
        <f>E25*12*$D$3</f>
        <v>228.4007129640463</v>
      </c>
      <c r="E25" s="17">
        <v>0.04001974925778776</v>
      </c>
      <c r="F25" s="89"/>
    </row>
    <row r="26" spans="1:6" ht="30">
      <c r="A26" s="15">
        <v>15</v>
      </c>
      <c r="B26" s="22" t="s">
        <v>59</v>
      </c>
      <c r="C26" s="22" t="s">
        <v>17</v>
      </c>
      <c r="D26" s="17">
        <f>E26*12*$D$3</f>
        <v>1136.7875316659133</v>
      </c>
      <c r="E26" s="17">
        <v>0.19918480720246587</v>
      </c>
      <c r="F26" s="89"/>
    </row>
    <row r="27" spans="1:6" ht="30">
      <c r="A27" s="15">
        <v>16</v>
      </c>
      <c r="B27" s="22" t="s">
        <v>100</v>
      </c>
      <c r="C27" s="22" t="s">
        <v>17</v>
      </c>
      <c r="D27" s="17">
        <f>E27*12*$D$3</f>
        <v>412.59454460723356</v>
      </c>
      <c r="E27" s="17">
        <v>0.07229368948122258</v>
      </c>
      <c r="F27" s="89"/>
    </row>
    <row r="28" spans="1:6" ht="90">
      <c r="A28" s="15">
        <v>17</v>
      </c>
      <c r="B28" s="22" t="s">
        <v>60</v>
      </c>
      <c r="C28" s="22" t="s">
        <v>17</v>
      </c>
      <c r="D28" s="17">
        <f>E28*12*$D$3</f>
        <v>7528.102990892279</v>
      </c>
      <c r="E28" s="17">
        <v>1.3190536499320646</v>
      </c>
      <c r="F28" s="89"/>
    </row>
    <row r="29" spans="1:6" ht="15">
      <c r="A29" s="105" t="s">
        <v>101</v>
      </c>
      <c r="B29" s="106"/>
      <c r="C29" s="106"/>
      <c r="D29" s="24">
        <f>SUM(D30:D31)</f>
        <v>10732.332870393091</v>
      </c>
      <c r="E29" s="24">
        <f>SUM(E30:E31)</f>
        <v>1.8804900599931824</v>
      </c>
      <c r="F29" s="89"/>
    </row>
    <row r="30" spans="1:6" ht="75">
      <c r="A30" s="15">
        <v>18</v>
      </c>
      <c r="B30" s="22" t="s">
        <v>53</v>
      </c>
      <c r="C30" s="22" t="s">
        <v>17</v>
      </c>
      <c r="D30" s="17">
        <f>E30*12*$D$3</f>
        <v>702.3244685664993</v>
      </c>
      <c r="E30" s="17">
        <v>0.12305937562491226</v>
      </c>
      <c r="F30" s="89"/>
    </row>
    <row r="31" spans="1:6" ht="105">
      <c r="A31" s="15">
        <v>19</v>
      </c>
      <c r="B31" s="22" t="s">
        <v>21</v>
      </c>
      <c r="C31" s="22" t="s">
        <v>61</v>
      </c>
      <c r="D31" s="17">
        <f>E31*12*$D$3</f>
        <v>10030.008401826592</v>
      </c>
      <c r="E31" s="20">
        <v>1.75743068436827</v>
      </c>
      <c r="F31" s="89"/>
    </row>
    <row r="32" spans="1:6" ht="15">
      <c r="A32" s="105" t="s">
        <v>102</v>
      </c>
      <c r="B32" s="105"/>
      <c r="C32" s="105"/>
      <c r="D32" s="25">
        <f>SUM(D33)</f>
        <v>778.1558400000009</v>
      </c>
      <c r="E32" s="25">
        <f>E33</f>
        <v>0.1363463414634148</v>
      </c>
      <c r="F32" s="89"/>
    </row>
    <row r="33" spans="1:6" ht="15">
      <c r="A33" s="15">
        <v>20</v>
      </c>
      <c r="B33" s="22" t="s">
        <v>24</v>
      </c>
      <c r="C33" s="22" t="s">
        <v>25</v>
      </c>
      <c r="D33" s="17">
        <f>E33*12*$D$3</f>
        <v>778.1558400000009</v>
      </c>
      <c r="E33" s="26">
        <v>0.1363463414634148</v>
      </c>
      <c r="F33" s="89"/>
    </row>
    <row r="34" spans="1:6" ht="15">
      <c r="A34" s="105" t="s">
        <v>103</v>
      </c>
      <c r="B34" s="105"/>
      <c r="C34" s="105"/>
      <c r="D34" s="25">
        <f>SUM(D35:D36)</f>
        <v>459.2698690532402</v>
      </c>
      <c r="E34" s="25">
        <f>SUM(E35:E36)</f>
        <v>0.0804720123796678</v>
      </c>
      <c r="F34" s="89"/>
    </row>
    <row r="35" spans="1:6" ht="30">
      <c r="A35" s="15">
        <v>21</v>
      </c>
      <c r="B35" s="22" t="s">
        <v>73</v>
      </c>
      <c r="C35" s="22" t="s">
        <v>14</v>
      </c>
      <c r="D35" s="17">
        <f>E35*12*$D$3</f>
        <v>383.30703705324015</v>
      </c>
      <c r="E35" s="20">
        <v>0.0671620123796678</v>
      </c>
      <c r="F35" s="89"/>
    </row>
    <row r="36" spans="1:6" ht="45">
      <c r="A36" s="15">
        <v>22</v>
      </c>
      <c r="B36" s="22" t="s">
        <v>104</v>
      </c>
      <c r="C36" s="22" t="s">
        <v>105</v>
      </c>
      <c r="D36" s="17">
        <f>E36*12*$D$3</f>
        <v>75.96283200000002</v>
      </c>
      <c r="E36" s="17">
        <v>0.013310000000000002</v>
      </c>
      <c r="F36" s="89"/>
    </row>
    <row r="37" spans="1:6" ht="15">
      <c r="A37" s="9"/>
      <c r="B37" s="27" t="s">
        <v>26</v>
      </c>
      <c r="C37" s="27"/>
      <c r="D37" s="47">
        <f>D8+D11+D20+D24+D29+D32+D34</f>
        <v>45990.85454837005</v>
      </c>
      <c r="E37" s="12">
        <f>E8+E11+E20+E24+E29+E32+E34</f>
        <v>8.058391951985222</v>
      </c>
      <c r="F37" s="89"/>
    </row>
    <row r="38" spans="1:6" ht="15">
      <c r="A38" s="28"/>
      <c r="B38" s="29"/>
      <c r="C38" s="30"/>
      <c r="D38" s="76"/>
      <c r="E38" s="61"/>
      <c r="F38" s="2"/>
    </row>
    <row r="39" spans="1:6" ht="15">
      <c r="A39" s="33"/>
      <c r="B39" s="33"/>
      <c r="C39" s="33"/>
      <c r="D39" s="33"/>
      <c r="E39" s="33"/>
      <c r="F39" s="34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31</v>
      </c>
      <c r="F40" s="11" t="s">
        <v>32</v>
      </c>
    </row>
    <row r="41" spans="1:6" ht="15">
      <c r="A41" s="11">
        <v>1</v>
      </c>
      <c r="B41" s="78" t="s">
        <v>120</v>
      </c>
      <c r="C41" s="11" t="s">
        <v>220</v>
      </c>
      <c r="D41" s="75">
        <v>17005.9792</v>
      </c>
      <c r="E41" s="36">
        <f>D41/12/$D$3</f>
        <v>2.9797412391365294</v>
      </c>
      <c r="F41" s="11">
        <v>1</v>
      </c>
    </row>
    <row r="42" spans="1:6" ht="15">
      <c r="A42" s="11"/>
      <c r="B42" s="38" t="s">
        <v>34</v>
      </c>
      <c r="C42" s="10"/>
      <c r="D42" s="53">
        <f>SUM(D41:D41)</f>
        <v>17005.9792</v>
      </c>
      <c r="E42" s="39">
        <f>SUM(E41:E41)</f>
        <v>2.9797412391365294</v>
      </c>
      <c r="F42" s="40"/>
    </row>
    <row r="43" spans="1:6" ht="15">
      <c r="A43" s="28"/>
      <c r="B43" s="29"/>
      <c r="C43" s="41"/>
      <c r="D43" s="41"/>
      <c r="E43" s="41"/>
      <c r="F43" s="41"/>
    </row>
    <row r="44" spans="1:6" ht="3.75" customHeight="1">
      <c r="A44" s="28"/>
      <c r="B44" s="29"/>
      <c r="C44" s="41"/>
      <c r="D44" s="41"/>
      <c r="E44" s="41"/>
      <c r="F44" s="41"/>
    </row>
    <row r="45" spans="1:6" ht="15">
      <c r="A45" s="28"/>
      <c r="B45" s="29"/>
      <c r="C45" s="41"/>
      <c r="D45" s="41"/>
      <c r="E45" s="41"/>
      <c r="F45" s="41"/>
    </row>
    <row r="46" spans="1:6" ht="29.25">
      <c r="A46" s="28"/>
      <c r="B46" s="29" t="s">
        <v>35</v>
      </c>
      <c r="C46" s="42">
        <f>D37+D42</f>
        <v>62996.83374837005</v>
      </c>
      <c r="D46" s="42"/>
      <c r="E46" s="42"/>
      <c r="F46" s="41"/>
    </row>
    <row r="47" spans="1:6" ht="15">
      <c r="A47" s="28"/>
      <c r="B47" s="29" t="s">
        <v>36</v>
      </c>
      <c r="C47" s="43">
        <f>E37+E42</f>
        <v>11.038133191121752</v>
      </c>
      <c r="D47" s="41"/>
      <c r="E47" s="41"/>
      <c r="F47" s="41"/>
    </row>
    <row r="48" spans="1:6" ht="15">
      <c r="A48" s="28"/>
      <c r="B48" s="29"/>
      <c r="C48" s="43"/>
      <c r="D48" s="41"/>
      <c r="E48" s="41"/>
      <c r="F48" s="41"/>
    </row>
    <row r="49" spans="1:6" ht="15">
      <c r="A49" s="2"/>
      <c r="B49" s="2"/>
      <c r="C49" s="2"/>
      <c r="D49" s="2"/>
      <c r="E49" s="2"/>
      <c r="F49" s="2"/>
    </row>
    <row r="50" spans="1:6" ht="33" customHeight="1">
      <c r="A50" s="107" t="s">
        <v>37</v>
      </c>
      <c r="B50" s="107"/>
      <c r="C50" s="107"/>
      <c r="D50" s="107"/>
      <c r="E50" s="107"/>
      <c r="F50" s="107"/>
    </row>
    <row r="51" spans="1:6" ht="22.5" customHeight="1">
      <c r="A51" s="1"/>
      <c r="B51" s="1"/>
      <c r="C51" s="1"/>
      <c r="D51" s="2"/>
      <c r="E51" s="2"/>
      <c r="F51" s="2"/>
    </row>
    <row r="52" spans="1:6" ht="71.25">
      <c r="A52" s="8"/>
      <c r="B52" s="9" t="s">
        <v>3</v>
      </c>
      <c r="C52" s="9" t="s">
        <v>4</v>
      </c>
      <c r="D52" s="9" t="s">
        <v>5</v>
      </c>
      <c r="E52" s="9" t="s">
        <v>6</v>
      </c>
      <c r="F52" s="2"/>
    </row>
    <row r="53" spans="1:5" ht="30" customHeight="1">
      <c r="A53" s="104" t="s">
        <v>38</v>
      </c>
      <c r="B53" s="104"/>
      <c r="C53" s="104"/>
      <c r="D53" s="12">
        <f>D54+D55</f>
        <v>4051.051788469573</v>
      </c>
      <c r="E53" s="12">
        <f>E54+E55</f>
        <v>0.7098142326306373</v>
      </c>
    </row>
    <row r="54" spans="1:5" ht="30">
      <c r="A54" s="15" t="s">
        <v>94</v>
      </c>
      <c r="B54" s="44" t="s">
        <v>90</v>
      </c>
      <c r="C54" s="44" t="s">
        <v>107</v>
      </c>
      <c r="D54" s="17">
        <f>E54*12*$D$3</f>
        <v>3972.2924284695728</v>
      </c>
      <c r="E54" s="45">
        <v>0.6960142326306372</v>
      </c>
    </row>
    <row r="55" spans="1:5" ht="30">
      <c r="A55" s="15" t="s">
        <v>108</v>
      </c>
      <c r="B55" s="44" t="s">
        <v>39</v>
      </c>
      <c r="C55" s="44" t="s">
        <v>91</v>
      </c>
      <c r="D55" s="17">
        <f>E55*12*$D$3</f>
        <v>78.75936</v>
      </c>
      <c r="E55" s="45">
        <v>0.0138</v>
      </c>
    </row>
    <row r="56" spans="1:5" ht="30" customHeight="1">
      <c r="A56" s="104" t="s">
        <v>41</v>
      </c>
      <c r="B56" s="104"/>
      <c r="C56" s="104"/>
      <c r="D56" s="12">
        <f>D57+D58+D59</f>
        <v>2395.144850488664</v>
      </c>
      <c r="E56" s="12">
        <f>E57+E58+E59</f>
        <v>0.4196707405538028</v>
      </c>
    </row>
    <row r="57" spans="1:5" ht="45">
      <c r="A57" s="15" t="s">
        <v>109</v>
      </c>
      <c r="B57" s="44" t="s">
        <v>42</v>
      </c>
      <c r="C57" s="44" t="s">
        <v>43</v>
      </c>
      <c r="D57" s="17">
        <f>E57*$D$3*12</f>
        <v>157.51872</v>
      </c>
      <c r="E57" s="45">
        <v>0.0276</v>
      </c>
    </row>
    <row r="58" spans="1:5" ht="30">
      <c r="A58" s="15" t="s">
        <v>110</v>
      </c>
      <c r="B58" s="72" t="s">
        <v>74</v>
      </c>
      <c r="C58" s="72" t="s">
        <v>75</v>
      </c>
      <c r="D58" s="17">
        <f>E58*$D$3*12</f>
        <v>1611.1946312680307</v>
      </c>
      <c r="E58" s="45">
        <v>0.28230912378539924</v>
      </c>
    </row>
    <row r="59" spans="1:5" ht="30">
      <c r="A59" s="15" t="s">
        <v>96</v>
      </c>
      <c r="B59" s="46" t="s">
        <v>44</v>
      </c>
      <c r="C59" s="8" t="s">
        <v>81</v>
      </c>
      <c r="D59" s="17">
        <f>E59*$D$3*12</f>
        <v>626.431499220633</v>
      </c>
      <c r="E59" s="18">
        <v>0.1097616167684036</v>
      </c>
    </row>
    <row r="60" spans="1:6" ht="15">
      <c r="A60" s="9"/>
      <c r="B60" s="27" t="s">
        <v>26</v>
      </c>
      <c r="C60" s="27"/>
      <c r="D60" s="47">
        <f>D53+D56</f>
        <v>6446.196638958237</v>
      </c>
      <c r="E60" s="12">
        <f>E53+E56</f>
        <v>1.12948497318444</v>
      </c>
      <c r="F60" s="6"/>
    </row>
    <row r="61" spans="1:6" ht="15">
      <c r="A61" s="96"/>
      <c r="B61" s="97"/>
      <c r="C61" s="97"/>
      <c r="D61" s="98"/>
      <c r="E61" s="79"/>
      <c r="F61" s="6"/>
    </row>
    <row r="62" spans="1:6" ht="105">
      <c r="A62" s="11" t="s">
        <v>27</v>
      </c>
      <c r="B62" s="11" t="s">
        <v>28</v>
      </c>
      <c r="C62" s="11" t="s">
        <v>29</v>
      </c>
      <c r="D62" s="11" t="s">
        <v>30</v>
      </c>
      <c r="E62" s="11" t="s">
        <v>45</v>
      </c>
      <c r="F62" s="11" t="s">
        <v>32</v>
      </c>
    </row>
    <row r="63" spans="1:6" ht="15">
      <c r="A63" s="11">
        <v>1</v>
      </c>
      <c r="B63" s="8" t="s">
        <v>206</v>
      </c>
      <c r="C63" s="11" t="s">
        <v>46</v>
      </c>
      <c r="D63" s="48">
        <v>1277.2</v>
      </c>
      <c r="E63" s="49">
        <f>D63/12/D3</f>
        <v>0.2237874964956546</v>
      </c>
      <c r="F63" s="37">
        <v>1</v>
      </c>
    </row>
    <row r="64" spans="1:6" ht="15">
      <c r="A64" s="50"/>
      <c r="B64" s="50" t="s">
        <v>34</v>
      </c>
      <c r="C64" s="50"/>
      <c r="D64" s="51">
        <f>SUM(D63:D63)</f>
        <v>1277.2</v>
      </c>
      <c r="E64" s="52">
        <f>SUM(E63:E63)</f>
        <v>0.2237874964956546</v>
      </c>
      <c r="F64" s="50"/>
    </row>
    <row r="65" spans="1:6" ht="15">
      <c r="A65" s="96"/>
      <c r="B65" s="97"/>
      <c r="C65" s="97"/>
      <c r="D65" s="98"/>
      <c r="E65" s="79"/>
      <c r="F65" s="6"/>
    </row>
    <row r="66" spans="1:6" ht="15">
      <c r="A66" s="2"/>
      <c r="B66" s="2"/>
      <c r="C66" s="2"/>
      <c r="D66" s="2"/>
      <c r="E66" s="2"/>
      <c r="F66" s="2"/>
    </row>
    <row r="67" spans="2:3" ht="29.25">
      <c r="B67" s="29" t="s">
        <v>162</v>
      </c>
      <c r="C67" s="42">
        <f>C46</f>
        <v>62996.83374837005</v>
      </c>
    </row>
  </sheetData>
  <sheetProtection/>
  <mergeCells count="11">
    <mergeCell ref="A50:F50"/>
    <mergeCell ref="A53:C53"/>
    <mergeCell ref="A56:C56"/>
    <mergeCell ref="A20:C20"/>
    <mergeCell ref="A24:C24"/>
    <mergeCell ref="A29:C29"/>
    <mergeCell ref="A32:C32"/>
    <mergeCell ref="A5:E5"/>
    <mergeCell ref="A8:C8"/>
    <mergeCell ref="A11:C11"/>
    <mergeCell ref="A34:C34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7">
      <selection activeCell="A10" sqref="A10:E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131</v>
      </c>
    </row>
    <row r="2" spans="1:6" ht="39" customHeight="1">
      <c r="A2" s="2"/>
      <c r="B2" s="1" t="s">
        <v>175</v>
      </c>
      <c r="C2" s="4"/>
      <c r="D2" s="5">
        <v>84.55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1132.1996277995008</v>
      </c>
      <c r="E7" s="12">
        <f>SUM(E8:E10)</f>
        <v>1.11590738005076</v>
      </c>
      <c r="F7" s="89"/>
      <c r="G7" s="79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819.370199267613</v>
      </c>
      <c r="E8" s="20">
        <v>0.8075795380126286</v>
      </c>
      <c r="F8" s="89"/>
      <c r="G8" s="7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236.62800000000004</v>
      </c>
      <c r="E9" s="60">
        <v>0.2332229450029569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76.2014285318879</v>
      </c>
      <c r="E10" s="17">
        <v>0.07510489703517435</v>
      </c>
      <c r="F10" s="89"/>
      <c r="G10" s="79"/>
    </row>
    <row r="11" spans="1:7" ht="15">
      <c r="A11" s="108" t="s">
        <v>50</v>
      </c>
      <c r="B11" s="111"/>
      <c r="C11" s="112"/>
      <c r="D11" s="23">
        <f>SUM(D12:D13)</f>
        <v>376.98489971310374</v>
      </c>
      <c r="E11" s="23">
        <f>SUM(E12:E13)</f>
        <v>0.3715601219328837</v>
      </c>
      <c r="F11" s="89"/>
      <c r="G11" s="79"/>
    </row>
    <row r="12" spans="1:7" ht="15">
      <c r="A12" s="15">
        <v>4</v>
      </c>
      <c r="B12" s="22" t="s">
        <v>122</v>
      </c>
      <c r="C12" s="22" t="s">
        <v>17</v>
      </c>
      <c r="D12" s="17">
        <f>E12*12*$D$2</f>
        <v>57.10017824101158</v>
      </c>
      <c r="E12" s="18">
        <v>0.05627851196630355</v>
      </c>
      <c r="F12" s="89"/>
      <c r="G12" s="79"/>
    </row>
    <row r="13" spans="1:7" ht="60">
      <c r="A13" s="15">
        <v>5</v>
      </c>
      <c r="B13" s="22" t="s">
        <v>18</v>
      </c>
      <c r="C13" s="22" t="s">
        <v>17</v>
      </c>
      <c r="D13" s="17">
        <f>E13*12*$D$2</f>
        <v>319.88472147209217</v>
      </c>
      <c r="E13" s="17">
        <v>0.3152816099665801</v>
      </c>
      <c r="F13" s="89"/>
      <c r="G13" s="79"/>
    </row>
    <row r="14" spans="1:7" ht="15">
      <c r="A14" s="105" t="s">
        <v>51</v>
      </c>
      <c r="B14" s="106"/>
      <c r="C14" s="106"/>
      <c r="D14" s="24">
        <f>SUM(D15:D16)</f>
        <v>2495.9170057580977</v>
      </c>
      <c r="E14" s="24">
        <f>SUM(E15:E16)</f>
        <v>2.4600009912853316</v>
      </c>
      <c r="F14" s="89"/>
      <c r="G14" s="79"/>
    </row>
    <row r="15" spans="1:7" ht="75">
      <c r="A15" s="15">
        <v>6</v>
      </c>
      <c r="B15" s="22" t="s">
        <v>58</v>
      </c>
      <c r="C15" s="22" t="s">
        <v>17</v>
      </c>
      <c r="D15" s="17">
        <f>E15*12*$D$2</f>
        <v>290.21880491550496</v>
      </c>
      <c r="E15" s="17">
        <v>0.2860425832007737</v>
      </c>
      <c r="F15" s="89"/>
      <c r="G15" s="79"/>
    </row>
    <row r="16" spans="1:7" ht="90">
      <c r="A16" s="15">
        <v>7</v>
      </c>
      <c r="B16" s="22" t="s">
        <v>21</v>
      </c>
      <c r="C16" s="22" t="s">
        <v>54</v>
      </c>
      <c r="D16" s="17">
        <f>E16*12*$D$2</f>
        <v>2205.6982008425925</v>
      </c>
      <c r="E16" s="20">
        <v>2.173958408084558</v>
      </c>
      <c r="F16" s="89"/>
      <c r="G16" s="79"/>
    </row>
    <row r="17" spans="1:7" ht="15">
      <c r="A17" s="105" t="s">
        <v>52</v>
      </c>
      <c r="B17" s="105"/>
      <c r="C17" s="105"/>
      <c r="D17" s="25">
        <f>SUM(D18)</f>
        <v>432.5737145985779</v>
      </c>
      <c r="E17" s="25">
        <f>E18</f>
        <v>0.4263490189223122</v>
      </c>
      <c r="F17" s="89"/>
      <c r="G17" s="79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432.5737145985779</v>
      </c>
      <c r="E18" s="26">
        <v>0.4263490189223122</v>
      </c>
      <c r="F18" s="89"/>
      <c r="G18" s="79"/>
    </row>
    <row r="19" spans="1:7" ht="15">
      <c r="A19" s="9"/>
      <c r="B19" s="27" t="s">
        <v>26</v>
      </c>
      <c r="C19" s="27"/>
      <c r="D19" s="47">
        <f>+D7+D11+D14+D17</f>
        <v>4437.67524786928</v>
      </c>
      <c r="E19" s="12">
        <f>E7+E11+E14+E17</f>
        <v>4.3738175121912874</v>
      </c>
      <c r="F19" s="89"/>
      <c r="G19" s="79"/>
    </row>
    <row r="20" spans="1:7" ht="15">
      <c r="A20" s="28"/>
      <c r="B20" s="29"/>
      <c r="C20" s="30"/>
      <c r="D20" s="31"/>
      <c r="E20" s="32"/>
      <c r="F20" s="2"/>
      <c r="G20" s="80"/>
    </row>
    <row r="21" spans="1:6" ht="15">
      <c r="A21" s="33"/>
      <c r="B21" s="33"/>
      <c r="C21" s="33"/>
      <c r="D21" s="33"/>
      <c r="E21" s="33"/>
      <c r="F21" s="34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207</v>
      </c>
      <c r="D23" s="75">
        <v>3023.5786</v>
      </c>
      <c r="E23" s="36">
        <f>D23/12/$D$2</f>
        <v>2.980069584072541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3023.5786</v>
      </c>
      <c r="E24" s="39">
        <f>SUM(E23:E23)</f>
        <v>2.980069584072541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35</v>
      </c>
      <c r="C26" s="42">
        <f>D19+D24</f>
        <v>7461.2538478692795</v>
      </c>
      <c r="D26" s="42"/>
      <c r="E26" s="42"/>
      <c r="F26" s="41"/>
    </row>
    <row r="27" spans="1:6" ht="15">
      <c r="A27" s="28"/>
      <c r="B27" s="29" t="s">
        <v>36</v>
      </c>
      <c r="C27" s="43">
        <f>E19+E24</f>
        <v>7.353887096263828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2.25" customHeight="1">
      <c r="A33" s="104" t="s">
        <v>113</v>
      </c>
      <c r="B33" s="104"/>
      <c r="C33" s="104"/>
      <c r="D33" s="12">
        <f>D34+D35</f>
        <v>112.01183999999998</v>
      </c>
      <c r="E33" s="12">
        <f>E34+E35</f>
        <v>0.11039999999999998</v>
      </c>
    </row>
    <row r="34" spans="1:5" ht="46.5" customHeight="1">
      <c r="A34" s="15">
        <v>1</v>
      </c>
      <c r="B34" s="44" t="s">
        <v>42</v>
      </c>
      <c r="C34" s="44" t="s">
        <v>43</v>
      </c>
      <c r="D34" s="17">
        <f>E34*$D$2*12</f>
        <v>28.00296</v>
      </c>
      <c r="E34" s="45">
        <v>0.0276</v>
      </c>
    </row>
    <row r="35" spans="1:5" ht="15">
      <c r="A35" s="15">
        <v>2</v>
      </c>
      <c r="B35" s="46" t="s">
        <v>44</v>
      </c>
      <c r="C35" s="8" t="s">
        <v>40</v>
      </c>
      <c r="D35" s="17">
        <f>E35*$D$2*12</f>
        <v>84.00887999999998</v>
      </c>
      <c r="E35" s="18">
        <v>0.08279999999999998</v>
      </c>
    </row>
    <row r="36" spans="1:6" ht="15">
      <c r="A36" s="9"/>
      <c r="B36" s="27" t="s">
        <v>26</v>
      </c>
      <c r="C36" s="27"/>
      <c r="D36" s="47">
        <f>D33</f>
        <v>112.01183999999998</v>
      </c>
      <c r="E36" s="12">
        <f>E33</f>
        <v>0.11039999999999998</v>
      </c>
      <c r="F36" s="6"/>
    </row>
    <row r="37" spans="1:6" ht="15">
      <c r="A37" s="2"/>
      <c r="B37" s="2"/>
      <c r="C37" s="2"/>
      <c r="D37" s="2"/>
      <c r="E37" s="2"/>
      <c r="F37" s="2"/>
    </row>
    <row r="38" spans="1:6" ht="15">
      <c r="A38" s="33"/>
      <c r="B38" s="33"/>
      <c r="C38" s="33"/>
      <c r="D38" s="33"/>
      <c r="E38" s="33"/>
      <c r="F38" s="34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45</v>
      </c>
      <c r="F39" s="11" t="s">
        <v>32</v>
      </c>
    </row>
    <row r="40" spans="1:6" ht="15">
      <c r="A40" s="11">
        <v>1</v>
      </c>
      <c r="B40" s="8" t="s">
        <v>63</v>
      </c>
      <c r="C40" s="11" t="s">
        <v>55</v>
      </c>
      <c r="D40" s="68">
        <v>660.17</v>
      </c>
      <c r="E40" s="49">
        <f>D40/12/$D$2</f>
        <v>0.6506702148630001</v>
      </c>
      <c r="F40" s="37">
        <v>1</v>
      </c>
    </row>
    <row r="41" spans="1:6" ht="15">
      <c r="A41" s="50"/>
      <c r="B41" s="50" t="s">
        <v>34</v>
      </c>
      <c r="C41" s="50"/>
      <c r="D41" s="51">
        <f>SUM(D40:D40)</f>
        <v>660.17</v>
      </c>
      <c r="E41" s="52">
        <f>SUM(E40:E40)</f>
        <v>0.6506702148630001</v>
      </c>
      <c r="F41" s="50"/>
    </row>
    <row r="44" spans="2:3" ht="29.25">
      <c r="B44" s="29" t="s">
        <v>163</v>
      </c>
      <c r="C44" s="42">
        <f>C26</f>
        <v>7461.2538478692795</v>
      </c>
    </row>
  </sheetData>
  <sheetProtection/>
  <mergeCells count="7">
    <mergeCell ref="A4:E4"/>
    <mergeCell ref="A30:F30"/>
    <mergeCell ref="A33:C33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6">
      <selection activeCell="G27" sqref="G27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99" t="s">
        <v>132</v>
      </c>
    </row>
    <row r="2" spans="1:6" ht="34.5" customHeight="1">
      <c r="A2" s="2"/>
      <c r="B2" s="1" t="s">
        <v>176</v>
      </c>
      <c r="C2" s="4"/>
      <c r="D2" s="5">
        <v>109.5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854.8367207085296</v>
      </c>
      <c r="E7" s="12">
        <f>SUM(E8:E10)</f>
        <v>0.6505606702500226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606.4043207085296</v>
      </c>
      <c r="E8" s="57">
        <v>0.461494916825365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189.30240000000006</v>
      </c>
      <c r="E9" s="60">
        <v>0.14406575342465758</v>
      </c>
      <c r="F9" s="95"/>
      <c r="H9" s="93"/>
      <c r="I9" s="92"/>
    </row>
    <row r="10" spans="1:9" ht="30">
      <c r="A10" s="15">
        <v>3</v>
      </c>
      <c r="B10" s="22" t="s">
        <v>13</v>
      </c>
      <c r="C10" s="22" t="s">
        <v>14</v>
      </c>
      <c r="D10" s="17">
        <f>E10*$D$2*12</f>
        <v>59.13</v>
      </c>
      <c r="E10" s="17">
        <v>0.045</v>
      </c>
      <c r="F10" s="95"/>
      <c r="H10" s="93"/>
      <c r="I10" s="92"/>
    </row>
    <row r="11" spans="1:6" ht="15">
      <c r="A11" s="108" t="s">
        <v>50</v>
      </c>
      <c r="B11" s="111"/>
      <c r="C11" s="112"/>
      <c r="D11" s="23">
        <f>SUM(D12:D13)</f>
        <v>299.9863487880988</v>
      </c>
      <c r="E11" s="23">
        <f>SUM(E12:E13)</f>
        <v>0.22830011323295188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114.20035648202311</v>
      </c>
      <c r="E12" s="57">
        <v>0.08691046916440115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185.78599230607568</v>
      </c>
      <c r="E13" s="17">
        <v>0.14138964406855073</v>
      </c>
      <c r="F13" s="89"/>
    </row>
    <row r="14" spans="1:9" ht="15">
      <c r="A14" s="105" t="s">
        <v>51</v>
      </c>
      <c r="B14" s="106"/>
      <c r="C14" s="106"/>
      <c r="D14" s="24">
        <f>SUM(D15:D16)</f>
        <v>3138.0152989753806</v>
      </c>
      <c r="E14" s="24">
        <f>SUM(E15:E16)</f>
        <v>2.3881394969371237</v>
      </c>
      <c r="F14" s="89"/>
      <c r="H14" s="61"/>
      <c r="I14" s="62"/>
    </row>
    <row r="15" spans="1:10" ht="60">
      <c r="A15" s="15">
        <v>6</v>
      </c>
      <c r="B15" s="22" t="s">
        <v>20</v>
      </c>
      <c r="C15" s="22" t="s">
        <v>17</v>
      </c>
      <c r="D15" s="17">
        <f>E15*12*$D$2</f>
        <v>285.9905865772496</v>
      </c>
      <c r="E15" s="17">
        <v>0.2176488482323056</v>
      </c>
      <c r="F15" s="89"/>
      <c r="H15" s="61"/>
      <c r="I15" s="61"/>
      <c r="J15" s="62"/>
    </row>
    <row r="16" spans="1:10" ht="75">
      <c r="A16" s="15">
        <v>7</v>
      </c>
      <c r="B16" s="22" t="s">
        <v>21</v>
      </c>
      <c r="C16" s="22" t="s">
        <v>22</v>
      </c>
      <c r="D16" s="17">
        <f>E16*12*$D$2</f>
        <v>2852.0247123981308</v>
      </c>
      <c r="E16" s="17">
        <v>2.170490648704818</v>
      </c>
      <c r="F16" s="89"/>
      <c r="H16" s="61"/>
      <c r="I16" s="61"/>
      <c r="J16" s="62"/>
    </row>
    <row r="17" spans="1:6" ht="15">
      <c r="A17" s="105" t="s">
        <v>52</v>
      </c>
      <c r="B17" s="105"/>
      <c r="C17" s="105"/>
      <c r="D17" s="25">
        <f>SUM(D18)</f>
        <v>434.33679128653915</v>
      </c>
      <c r="E17" s="23">
        <f>E18</f>
        <v>0.3305455032622064</v>
      </c>
      <c r="F17" s="89"/>
    </row>
    <row r="18" spans="1:11" ht="15">
      <c r="A18" s="15">
        <v>8</v>
      </c>
      <c r="B18" s="22" t="s">
        <v>24</v>
      </c>
      <c r="C18" s="22" t="s">
        <v>25</v>
      </c>
      <c r="D18" s="17">
        <f>E18*12*$D$2</f>
        <v>434.33679128653915</v>
      </c>
      <c r="E18" s="60">
        <v>0.3305455032622064</v>
      </c>
      <c r="F18" s="89"/>
      <c r="H18" s="102"/>
      <c r="I18" s="61"/>
      <c r="J18" s="71"/>
      <c r="K18" s="55"/>
    </row>
    <row r="19" spans="1:6" ht="15">
      <c r="A19" s="9"/>
      <c r="B19" s="27" t="s">
        <v>26</v>
      </c>
      <c r="C19" s="27"/>
      <c r="D19" s="47">
        <f>D7+D11+D14+D17</f>
        <v>4727.175159758547</v>
      </c>
      <c r="E19" s="12">
        <f>E7+E11+E14+E17</f>
        <v>3.5975457836823046</v>
      </c>
      <c r="F19" s="89"/>
    </row>
    <row r="20" spans="1:6" ht="15">
      <c r="A20" s="28"/>
      <c r="B20" s="29"/>
      <c r="C20" s="30"/>
      <c r="D20" s="31"/>
      <c r="E20" s="32"/>
      <c r="F20" s="2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78" t="s">
        <v>120</v>
      </c>
      <c r="C22" s="11" t="s">
        <v>208</v>
      </c>
      <c r="D22" s="75">
        <v>3914.8081</v>
      </c>
      <c r="E22" s="36">
        <f>D22/12/$D$2</f>
        <v>2.9793060121765604</v>
      </c>
      <c r="F22" s="37">
        <v>1</v>
      </c>
    </row>
    <row r="23" spans="1:6" ht="15">
      <c r="A23" s="11"/>
      <c r="B23" s="38" t="s">
        <v>34</v>
      </c>
      <c r="C23" s="10"/>
      <c r="D23" s="53">
        <f>SUM(D22:D22)</f>
        <v>3914.8081</v>
      </c>
      <c r="E23" s="39">
        <f>SUM(E22:E22)</f>
        <v>2.9793060121765604</v>
      </c>
      <c r="F23" s="40"/>
    </row>
    <row r="24" spans="1:6" ht="15">
      <c r="A24" s="41"/>
      <c r="B24" s="63"/>
      <c r="C24" s="64"/>
      <c r="D24" s="76"/>
      <c r="E24" s="66"/>
      <c r="F24" s="67"/>
    </row>
    <row r="25" spans="1:6" ht="15">
      <c r="A25" s="41"/>
      <c r="B25" s="63"/>
      <c r="C25" s="64"/>
      <c r="D25" s="76"/>
      <c r="E25" s="66"/>
      <c r="F25" s="67"/>
    </row>
    <row r="26" spans="1:6" ht="15">
      <c r="A26" s="41"/>
      <c r="B26" s="63"/>
      <c r="C26" s="64"/>
      <c r="D26" s="76"/>
      <c r="E26" s="66"/>
      <c r="F26" s="67"/>
    </row>
    <row r="27" spans="1:6" ht="29.25">
      <c r="A27" s="28"/>
      <c r="B27" s="29" t="s">
        <v>35</v>
      </c>
      <c r="C27" s="42">
        <f>D19+D23</f>
        <v>8641.983259758548</v>
      </c>
      <c r="D27" s="42"/>
      <c r="E27" s="42"/>
      <c r="F27" s="41"/>
    </row>
    <row r="28" spans="1:6" ht="15">
      <c r="A28" s="28"/>
      <c r="B28" s="29" t="s">
        <v>36</v>
      </c>
      <c r="C28" s="43">
        <f>E19+E23</f>
        <v>6.576851795858865</v>
      </c>
      <c r="D28" s="41"/>
      <c r="E28" s="41"/>
      <c r="F28" s="41"/>
    </row>
    <row r="29" spans="1:6" ht="19.5" customHeight="1">
      <c r="A29" s="28"/>
      <c r="B29" s="29"/>
      <c r="C29" s="43"/>
      <c r="D29" s="41"/>
      <c r="E29" s="41"/>
      <c r="F29" s="41"/>
    </row>
    <row r="30" spans="1:6" ht="19.5" customHeight="1">
      <c r="A30" s="28"/>
      <c r="B30" s="29"/>
      <c r="C30" s="43"/>
      <c r="D30" s="41"/>
      <c r="E30" s="41"/>
      <c r="F30" s="41"/>
    </row>
    <row r="31" spans="1:6" ht="19.5" customHeight="1">
      <c r="A31" s="28"/>
      <c r="B31" s="29"/>
      <c r="C31" s="43"/>
      <c r="D31" s="41"/>
      <c r="E31" s="41"/>
      <c r="F31" s="41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04" t="s">
        <v>38</v>
      </c>
      <c r="B35" s="104"/>
      <c r="C35" s="104"/>
      <c r="D35" s="12">
        <f>D36</f>
        <v>15.768000000000002</v>
      </c>
      <c r="E35" s="12">
        <f>E36</f>
        <v>0.012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15.768000000000002</v>
      </c>
      <c r="E36" s="45">
        <v>0.012</v>
      </c>
    </row>
    <row r="37" spans="1:5" ht="30" customHeight="1">
      <c r="A37" s="104" t="s">
        <v>41</v>
      </c>
      <c r="B37" s="104"/>
      <c r="C37" s="104"/>
      <c r="D37" s="12">
        <f>D38</f>
        <v>94.60799999999999</v>
      </c>
      <c r="E37" s="12">
        <f>E38</f>
        <v>0.072</v>
      </c>
    </row>
    <row r="38" spans="1:5" ht="15">
      <c r="A38" s="15">
        <v>2</v>
      </c>
      <c r="B38" s="46" t="s">
        <v>44</v>
      </c>
      <c r="C38" s="8" t="s">
        <v>40</v>
      </c>
      <c r="D38" s="17">
        <f>E38*$D$2*12</f>
        <v>94.60799999999999</v>
      </c>
      <c r="E38" s="18">
        <v>0.072</v>
      </c>
    </row>
    <row r="39" spans="1:6" ht="15">
      <c r="A39" s="9"/>
      <c r="B39" s="27" t="s">
        <v>26</v>
      </c>
      <c r="C39" s="27"/>
      <c r="D39" s="47">
        <f>D35+D37</f>
        <v>110.37599999999999</v>
      </c>
      <c r="E39" s="12">
        <f>E35+E37</f>
        <v>0.08399999999999999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31</v>
      </c>
      <c r="F41" s="11" t="s">
        <v>32</v>
      </c>
    </row>
    <row r="42" spans="1:6" ht="15">
      <c r="A42" s="11">
        <v>1</v>
      </c>
      <c r="B42" s="8" t="s">
        <v>63</v>
      </c>
      <c r="C42" s="11" t="s">
        <v>87</v>
      </c>
      <c r="D42" s="75">
        <v>990.255</v>
      </c>
      <c r="E42" s="36">
        <f>D42/12/$D$2</f>
        <v>0.7536187214611871</v>
      </c>
      <c r="F42" s="37">
        <v>1</v>
      </c>
    </row>
    <row r="43" spans="1:6" ht="15">
      <c r="A43" s="11"/>
      <c r="B43" s="38" t="s">
        <v>34</v>
      </c>
      <c r="C43" s="10"/>
      <c r="D43" s="53">
        <f>SUM(D42:D42)</f>
        <v>990.255</v>
      </c>
      <c r="E43" s="39">
        <f>SUM(E42:E42)</f>
        <v>0.7536187214611871</v>
      </c>
      <c r="F43" s="40"/>
    </row>
    <row r="44" spans="1:6" ht="17.25" customHeight="1">
      <c r="A44" s="41"/>
      <c r="B44" s="63"/>
      <c r="C44" s="64"/>
      <c r="D44" s="76"/>
      <c r="E44" s="66"/>
      <c r="F44" s="67"/>
    </row>
    <row r="45" spans="2:3" ht="29.25">
      <c r="B45" s="29" t="s">
        <v>164</v>
      </c>
      <c r="C45" s="100">
        <f>C27</f>
        <v>8641.983259758548</v>
      </c>
    </row>
  </sheetData>
  <mergeCells count="8">
    <mergeCell ref="A4:E4"/>
    <mergeCell ref="A7:C7"/>
    <mergeCell ref="A11:C11"/>
    <mergeCell ref="A14:C14"/>
    <mergeCell ref="A17:C17"/>
    <mergeCell ref="A32:F32"/>
    <mergeCell ref="A35:C35"/>
    <mergeCell ref="A37:C37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22" sqref="B2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4" customHeight="1">
      <c r="B1" s="99" t="s">
        <v>229</v>
      </c>
    </row>
    <row r="2" ht="15">
      <c r="B2" s="99"/>
    </row>
    <row r="3" spans="1:6" ht="18.75" customHeight="1">
      <c r="A3" s="2"/>
      <c r="B3" s="1" t="s">
        <v>140</v>
      </c>
      <c r="C3" s="4"/>
      <c r="D3" s="5">
        <v>1055.86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0.75" customHeight="1">
      <c r="A5" s="107" t="s">
        <v>2</v>
      </c>
      <c r="B5" s="107"/>
      <c r="C5" s="107"/>
      <c r="D5" s="107"/>
      <c r="E5" s="107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6" ht="30.75" customHeight="1">
      <c r="A8" s="105" t="s">
        <v>7</v>
      </c>
      <c r="B8" s="106"/>
      <c r="C8" s="106"/>
      <c r="D8" s="12">
        <f>SUM(D9:D9)</f>
        <v>473.4675185365587</v>
      </c>
      <c r="E8" s="12">
        <f>E9</f>
        <v>0.037368236835104304</v>
      </c>
      <c r="F8" s="95"/>
    </row>
    <row r="9" spans="1:6" ht="15">
      <c r="A9" s="15">
        <v>1</v>
      </c>
      <c r="B9" s="8" t="s">
        <v>8</v>
      </c>
      <c r="C9" s="16" t="s">
        <v>9</v>
      </c>
      <c r="D9" s="17">
        <f>E9*$D$3*12</f>
        <v>473.4675185365587</v>
      </c>
      <c r="E9" s="57">
        <v>0.037368236835104304</v>
      </c>
      <c r="F9" s="95"/>
    </row>
    <row r="10" spans="1:6" ht="15">
      <c r="A10" s="108" t="s">
        <v>89</v>
      </c>
      <c r="B10" s="109"/>
      <c r="C10" s="110"/>
      <c r="D10" s="12">
        <f>SUM(D11:D13)</f>
        <v>7698.957469036602</v>
      </c>
      <c r="E10" s="12">
        <f>SUM(E11:E13)</f>
        <v>0.6076371764120088</v>
      </c>
      <c r="F10" s="95"/>
    </row>
    <row r="11" spans="1:6" ht="15.75" customHeight="1">
      <c r="A11" s="15">
        <v>2</v>
      </c>
      <c r="B11" s="8" t="s">
        <v>11</v>
      </c>
      <c r="C11" s="16" t="s">
        <v>12</v>
      </c>
      <c r="D11" s="17">
        <f>E11*$D$3*12</f>
        <v>5571.717355019763</v>
      </c>
      <c r="E11" s="57">
        <v>0.4397455908785069</v>
      </c>
      <c r="F11" s="95"/>
    </row>
    <row r="12" spans="1:9" ht="15.75" customHeight="1">
      <c r="A12" s="15">
        <v>3</v>
      </c>
      <c r="B12" s="8" t="s">
        <v>186</v>
      </c>
      <c r="C12" s="16" t="s">
        <v>12</v>
      </c>
      <c r="D12" s="17">
        <f>E12*$D$3*12</f>
        <v>1609.0704000000005</v>
      </c>
      <c r="E12" s="60">
        <v>0.12699524558180067</v>
      </c>
      <c r="F12" s="95"/>
      <c r="H12" s="93"/>
      <c r="I12" s="92"/>
    </row>
    <row r="13" spans="1:6" ht="30">
      <c r="A13" s="15">
        <v>4</v>
      </c>
      <c r="B13" s="22" t="s">
        <v>13</v>
      </c>
      <c r="C13" s="22" t="s">
        <v>14</v>
      </c>
      <c r="D13" s="17">
        <f>E13*$D$3*12</f>
        <v>518.1697140168383</v>
      </c>
      <c r="E13" s="18">
        <v>0.040896339951701166</v>
      </c>
      <c r="F13" s="95"/>
    </row>
    <row r="14" spans="1:6" ht="15">
      <c r="A14" s="108" t="s">
        <v>15</v>
      </c>
      <c r="B14" s="111"/>
      <c r="C14" s="112"/>
      <c r="D14" s="23">
        <f>SUM(D15:D17)</f>
        <v>15233.393118888564</v>
      </c>
      <c r="E14" s="23">
        <f>SUM(E15:E17)</f>
        <v>1.2022895332468766</v>
      </c>
      <c r="F14" s="95"/>
    </row>
    <row r="15" spans="1:6" ht="30">
      <c r="A15" s="15">
        <v>5</v>
      </c>
      <c r="B15" s="22" t="s">
        <v>16</v>
      </c>
      <c r="C15" s="22" t="s">
        <v>17</v>
      </c>
      <c r="D15" s="17">
        <f>E15*12*$D$3</f>
        <v>201.42590313734516</v>
      </c>
      <c r="E15" s="18">
        <v>0.015897459822431098</v>
      </c>
      <c r="F15" s="95"/>
    </row>
    <row r="16" spans="1:6" ht="30">
      <c r="A16" s="15">
        <v>6</v>
      </c>
      <c r="B16" s="22" t="s">
        <v>59</v>
      </c>
      <c r="C16" s="22" t="s">
        <v>17</v>
      </c>
      <c r="D16" s="17">
        <f>E16*12*$D$3</f>
        <v>1398.9221026694897</v>
      </c>
      <c r="E16" s="18">
        <v>0.11040937424386202</v>
      </c>
      <c r="F16" s="95"/>
    </row>
    <row r="17" spans="1:6" ht="90">
      <c r="A17" s="15">
        <v>7</v>
      </c>
      <c r="B17" s="22" t="s">
        <v>60</v>
      </c>
      <c r="C17" s="22" t="s">
        <v>17</v>
      </c>
      <c r="D17" s="17">
        <f>E17*12*$D$3</f>
        <v>13633.04511308173</v>
      </c>
      <c r="E17" s="18">
        <v>1.0759826991805834</v>
      </c>
      <c r="F17" s="95"/>
    </row>
    <row r="18" spans="1:6" ht="15">
      <c r="A18" s="105" t="s">
        <v>19</v>
      </c>
      <c r="B18" s="106"/>
      <c r="C18" s="106"/>
      <c r="D18" s="24">
        <f>SUM(D19:D20)</f>
        <v>23932.564164072435</v>
      </c>
      <c r="E18" s="24">
        <f>SUM(E19:E20)</f>
        <v>1.8888681709753532</v>
      </c>
      <c r="F18" s="95"/>
    </row>
    <row r="19" spans="1:9" ht="75">
      <c r="A19" s="15">
        <v>8</v>
      </c>
      <c r="B19" s="22" t="s">
        <v>53</v>
      </c>
      <c r="C19" s="22" t="s">
        <v>17</v>
      </c>
      <c r="D19" s="17">
        <f>E19*12*$D$3</f>
        <v>1502.0017848479695</v>
      </c>
      <c r="E19" s="20">
        <v>0.11854489743336945</v>
      </c>
      <c r="F19" s="95"/>
      <c r="H19" s="61"/>
      <c r="I19" s="62"/>
    </row>
    <row r="20" spans="1:9" ht="105">
      <c r="A20" s="15">
        <v>9</v>
      </c>
      <c r="B20" s="22" t="s">
        <v>21</v>
      </c>
      <c r="C20" s="22" t="s">
        <v>61</v>
      </c>
      <c r="D20" s="17">
        <f>E20*12*$D$3</f>
        <v>22430.562379224466</v>
      </c>
      <c r="E20" s="20">
        <v>1.7703232735419838</v>
      </c>
      <c r="F20" s="95"/>
      <c r="H20" s="61"/>
      <c r="I20" s="62"/>
    </row>
    <row r="21" spans="1:9" ht="15">
      <c r="A21" s="105" t="s">
        <v>23</v>
      </c>
      <c r="B21" s="105"/>
      <c r="C21" s="105"/>
      <c r="D21" s="25">
        <f>SUM(D22)</f>
        <v>2332.8228214062888</v>
      </c>
      <c r="E21" s="23">
        <f>E22</f>
        <v>0.18411711948919118</v>
      </c>
      <c r="F21" s="95"/>
      <c r="H21" s="61"/>
      <c r="I21" s="55"/>
    </row>
    <row r="22" spans="1:9" ht="15">
      <c r="A22" s="15">
        <v>10</v>
      </c>
      <c r="B22" s="22" t="s">
        <v>24</v>
      </c>
      <c r="C22" s="22" t="s">
        <v>25</v>
      </c>
      <c r="D22" s="17">
        <f>E22*12*$D$3</f>
        <v>2332.8228214062888</v>
      </c>
      <c r="E22" s="60">
        <v>0.18411711948919118</v>
      </c>
      <c r="F22" s="95"/>
      <c r="H22" s="61"/>
      <c r="I22" s="71"/>
    </row>
    <row r="23" spans="1:6" ht="15">
      <c r="A23" s="9"/>
      <c r="B23" s="27" t="s">
        <v>26</v>
      </c>
      <c r="C23" s="27"/>
      <c r="D23" s="47">
        <f>D8+D10+D14+D18+D21</f>
        <v>49671.20509194045</v>
      </c>
      <c r="E23" s="12">
        <f>E21+E18+E14+E10+E8</f>
        <v>3.9202802369585346</v>
      </c>
      <c r="F23" s="95"/>
    </row>
    <row r="24" spans="1:6" ht="20.25" customHeight="1">
      <c r="A24" s="28"/>
      <c r="B24" s="29"/>
      <c r="C24" s="30"/>
      <c r="D24" s="31"/>
      <c r="E24" s="32"/>
      <c r="F24" s="2"/>
    </row>
    <row r="25" spans="1:6" s="55" customFormat="1" ht="15">
      <c r="A25" s="29"/>
      <c r="B25" s="29"/>
      <c r="C25" s="29"/>
      <c r="D25" s="29"/>
      <c r="E25" s="29"/>
      <c r="F25" s="28"/>
    </row>
    <row r="26" spans="1:6" ht="105">
      <c r="A26" s="11" t="s">
        <v>27</v>
      </c>
      <c r="B26" s="11" t="s">
        <v>28</v>
      </c>
      <c r="C26" s="11" t="s">
        <v>29</v>
      </c>
      <c r="D26" s="11" t="s">
        <v>30</v>
      </c>
      <c r="E26" s="11" t="s">
        <v>31</v>
      </c>
      <c r="F26" s="11" t="s">
        <v>32</v>
      </c>
    </row>
    <row r="27" spans="1:6" ht="15">
      <c r="A27" s="11">
        <v>1</v>
      </c>
      <c r="B27" s="78" t="s">
        <v>120</v>
      </c>
      <c r="C27" s="11" t="s">
        <v>188</v>
      </c>
      <c r="D27" s="75">
        <v>37761.724</v>
      </c>
      <c r="E27" s="36">
        <f>D27/12/$D$3</f>
        <v>2.9803291471722897</v>
      </c>
      <c r="F27" s="37">
        <v>2</v>
      </c>
    </row>
    <row r="28" spans="1:6" ht="15">
      <c r="A28" s="11"/>
      <c r="B28" s="38" t="s">
        <v>34</v>
      </c>
      <c r="C28" s="10"/>
      <c r="D28" s="53">
        <f>D27</f>
        <v>37761.724</v>
      </c>
      <c r="E28" s="39">
        <f>SUM(E27:E27)</f>
        <v>2.9803291471722897</v>
      </c>
      <c r="F28" s="40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35</v>
      </c>
      <c r="C30" s="42">
        <f>D23+D28</f>
        <v>87432.92909194046</v>
      </c>
      <c r="D30" s="42"/>
      <c r="E30" s="42"/>
      <c r="F30" s="41"/>
    </row>
    <row r="31" spans="1:6" ht="15">
      <c r="A31" s="28"/>
      <c r="B31" s="29" t="s">
        <v>36</v>
      </c>
      <c r="C31" s="43">
        <f>E23+E28</f>
        <v>6.900609384130824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15">
      <c r="A33" s="2"/>
      <c r="B33" s="2"/>
      <c r="C33" s="2"/>
      <c r="D33" s="2"/>
      <c r="E33" s="2"/>
      <c r="F33" s="2"/>
    </row>
    <row r="34" spans="1:6" ht="33" customHeight="1">
      <c r="A34" s="107" t="s">
        <v>37</v>
      </c>
      <c r="B34" s="107"/>
      <c r="C34" s="107"/>
      <c r="D34" s="107"/>
      <c r="E34" s="107"/>
      <c r="F34" s="107"/>
    </row>
    <row r="35" spans="1:6" ht="15">
      <c r="A35" s="1"/>
      <c r="B35" s="1"/>
      <c r="C35" s="1"/>
      <c r="D35" s="2"/>
      <c r="E35" s="2"/>
      <c r="F35" s="2"/>
    </row>
    <row r="36" spans="1:6" ht="71.25">
      <c r="A36" s="8"/>
      <c r="B36" s="9" t="s">
        <v>3</v>
      </c>
      <c r="C36" s="9" t="s">
        <v>4</v>
      </c>
      <c r="D36" s="9" t="s">
        <v>5</v>
      </c>
      <c r="E36" s="9" t="s">
        <v>6</v>
      </c>
      <c r="F36" s="2"/>
    </row>
    <row r="37" spans="1:5" ht="30" customHeight="1">
      <c r="A37" s="104" t="s">
        <v>38</v>
      </c>
      <c r="B37" s="104"/>
      <c r="C37" s="104"/>
      <c r="D37" s="12">
        <f>D38</f>
        <v>174.85041599999997</v>
      </c>
      <c r="E37" s="12">
        <f>E38</f>
        <v>0.0138</v>
      </c>
    </row>
    <row r="38" spans="1:5" ht="30">
      <c r="A38" s="15">
        <v>1</v>
      </c>
      <c r="B38" s="44" t="s">
        <v>39</v>
      </c>
      <c r="C38" s="44" t="s">
        <v>40</v>
      </c>
      <c r="D38" s="17">
        <f>E38*12*$D$3</f>
        <v>174.85041599999997</v>
      </c>
      <c r="E38" s="45">
        <v>0.0138</v>
      </c>
    </row>
    <row r="39" spans="1:5" ht="32.25" customHeight="1">
      <c r="A39" s="104" t="s">
        <v>41</v>
      </c>
      <c r="B39" s="104"/>
      <c r="C39" s="104"/>
      <c r="D39" s="12">
        <f>D40+D41</f>
        <v>1261.9638719999998</v>
      </c>
      <c r="E39" s="12">
        <f>E40+E41</f>
        <v>0.0996</v>
      </c>
    </row>
    <row r="40" spans="1:5" ht="45.75" customHeight="1">
      <c r="A40" s="15">
        <v>2</v>
      </c>
      <c r="B40" s="44" t="s">
        <v>42</v>
      </c>
      <c r="C40" s="44" t="s">
        <v>43</v>
      </c>
      <c r="D40" s="17">
        <f>E40*$D$3*12</f>
        <v>349.700832</v>
      </c>
      <c r="E40" s="45">
        <v>0.0276</v>
      </c>
    </row>
    <row r="41" spans="1:5" ht="15">
      <c r="A41" s="15">
        <v>3</v>
      </c>
      <c r="B41" s="46" t="s">
        <v>44</v>
      </c>
      <c r="C41" s="8" t="s">
        <v>40</v>
      </c>
      <c r="D41" s="17">
        <f>E41*$D$3*12</f>
        <v>912.2630399999998</v>
      </c>
      <c r="E41" s="18">
        <v>0.072</v>
      </c>
    </row>
    <row r="42" spans="1:6" ht="15">
      <c r="A42" s="9"/>
      <c r="B42" s="27" t="s">
        <v>26</v>
      </c>
      <c r="C42" s="27"/>
      <c r="D42" s="47">
        <f>D37+D39</f>
        <v>1436.8142879999998</v>
      </c>
      <c r="E42" s="12">
        <f>E37+E39</f>
        <v>0.1134</v>
      </c>
      <c r="F42" s="6"/>
    </row>
    <row r="43" spans="1:6" ht="15">
      <c r="A43" s="2"/>
      <c r="B43" s="2"/>
      <c r="C43" s="2"/>
      <c r="D43" s="2"/>
      <c r="E43" s="2"/>
      <c r="F43" s="2"/>
    </row>
    <row r="44" spans="1:6" ht="15">
      <c r="A44" s="33"/>
      <c r="B44" s="33"/>
      <c r="C44" s="33"/>
      <c r="D44" s="33"/>
      <c r="E44" s="33"/>
      <c r="F44" s="34"/>
    </row>
    <row r="45" spans="1:6" ht="105">
      <c r="A45" s="11" t="s">
        <v>27</v>
      </c>
      <c r="B45" s="11" t="s">
        <v>28</v>
      </c>
      <c r="C45" s="11" t="s">
        <v>29</v>
      </c>
      <c r="D45" s="11" t="s">
        <v>30</v>
      </c>
      <c r="E45" s="11" t="s">
        <v>45</v>
      </c>
      <c r="F45" s="11" t="s">
        <v>32</v>
      </c>
    </row>
    <row r="46" spans="1:6" ht="15">
      <c r="A46" s="11">
        <v>1</v>
      </c>
      <c r="B46" s="8" t="s">
        <v>63</v>
      </c>
      <c r="C46" s="11" t="s">
        <v>87</v>
      </c>
      <c r="D46" s="35">
        <v>990.255</v>
      </c>
      <c r="E46" s="49">
        <f>D46/12/$D$3</f>
        <v>0.07815548462864395</v>
      </c>
      <c r="F46" s="37">
        <v>2</v>
      </c>
    </row>
    <row r="47" spans="1:6" ht="15">
      <c r="A47" s="50"/>
      <c r="B47" s="50" t="s">
        <v>34</v>
      </c>
      <c r="C47" s="50"/>
      <c r="D47" s="51">
        <f>SUM(D46:D46)</f>
        <v>990.255</v>
      </c>
      <c r="E47" s="52">
        <f>SUM(E46:E46)</f>
        <v>0.07815548462864395</v>
      </c>
      <c r="F47" s="50"/>
    </row>
    <row r="51" spans="2:3" ht="29.25">
      <c r="B51" s="29" t="s">
        <v>190</v>
      </c>
      <c r="C51" s="100">
        <f>C30</f>
        <v>87432.92909194046</v>
      </c>
    </row>
  </sheetData>
  <mergeCells count="9">
    <mergeCell ref="A39:C39"/>
    <mergeCell ref="A10:C10"/>
    <mergeCell ref="A14:C14"/>
    <mergeCell ref="A18:C18"/>
    <mergeCell ref="A21:C21"/>
    <mergeCell ref="A5:E5"/>
    <mergeCell ref="A8:C8"/>
    <mergeCell ref="A34:F34"/>
    <mergeCell ref="A37:C37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0">
      <selection activeCell="G13" sqref="G13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228</v>
      </c>
    </row>
    <row r="2" spans="1:6" ht="18" customHeight="1">
      <c r="A2" s="2"/>
      <c r="B2" s="1" t="s">
        <v>177</v>
      </c>
      <c r="C2" s="4"/>
      <c r="D2" s="5">
        <v>85.4</v>
      </c>
      <c r="E2" s="6" t="s">
        <v>1</v>
      </c>
      <c r="F2" s="2"/>
    </row>
    <row r="3" spans="1:6" ht="10.5" customHeight="1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7.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905.7597022396008</v>
      </c>
      <c r="E7" s="12">
        <f>SUM(E8:E10)</f>
        <v>0.8838404588598756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655.4961594140904</v>
      </c>
      <c r="E8" s="20">
        <v>0.63963325469759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189.30240000000003</v>
      </c>
      <c r="E9" s="60">
        <v>0.18472131147540985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60.96114282551032</v>
      </c>
      <c r="E10" s="17">
        <v>0.0594858926868758</v>
      </c>
      <c r="F10" s="89"/>
    </row>
    <row r="11" spans="1:6" ht="15">
      <c r="A11" s="108" t="s">
        <v>50</v>
      </c>
      <c r="B11" s="111"/>
      <c r="C11" s="112"/>
      <c r="D11" s="23">
        <f>SUM(D12:D13)</f>
        <v>103.66751856567292</v>
      </c>
      <c r="E11" s="23">
        <f>SUM(E12:E13)</f>
        <v>0.10115878080178856</v>
      </c>
      <c r="F11" s="89"/>
    </row>
    <row r="12" spans="1:6" ht="15">
      <c r="A12" s="15">
        <v>4</v>
      </c>
      <c r="B12" s="22" t="s">
        <v>111</v>
      </c>
      <c r="C12" s="22" t="s">
        <v>17</v>
      </c>
      <c r="D12" s="17">
        <f>E12*12*$D$2</f>
        <v>57.100178241011534</v>
      </c>
      <c r="E12" s="18">
        <v>0.055718362842517105</v>
      </c>
      <c r="F12" s="89"/>
    </row>
    <row r="13" spans="1:6" ht="60">
      <c r="A13" s="15">
        <v>5</v>
      </c>
      <c r="B13" s="22" t="s">
        <v>112</v>
      </c>
      <c r="C13" s="22" t="s">
        <v>17</v>
      </c>
      <c r="D13" s="17">
        <f>E13*12*$D$2</f>
        <v>46.56734032466139</v>
      </c>
      <c r="E13" s="17">
        <v>0.04544041795927145</v>
      </c>
      <c r="F13" s="89"/>
    </row>
    <row r="14" spans="1:6" ht="15">
      <c r="A14" s="105" t="s">
        <v>51</v>
      </c>
      <c r="B14" s="106"/>
      <c r="C14" s="106"/>
      <c r="D14" s="24">
        <f>SUM(D15:D16)</f>
        <v>2300.7762125493036</v>
      </c>
      <c r="E14" s="24">
        <f>SUM(E15:E16)</f>
        <v>2.245097787421256</v>
      </c>
      <c r="F14" s="89"/>
    </row>
    <row r="15" spans="1:6" ht="75">
      <c r="A15" s="15">
        <v>6</v>
      </c>
      <c r="B15" s="22" t="s">
        <v>58</v>
      </c>
      <c r="C15" s="22" t="s">
        <v>17</v>
      </c>
      <c r="D15" s="17">
        <f>E15*12*$D$2</f>
        <v>133.08220668931915</v>
      </c>
      <c r="E15" s="17">
        <v>0.1298616380652997</v>
      </c>
      <c r="F15" s="89"/>
    </row>
    <row r="16" spans="1:6" ht="90">
      <c r="A16" s="15">
        <v>7</v>
      </c>
      <c r="B16" s="22" t="s">
        <v>21</v>
      </c>
      <c r="C16" s="22" t="s">
        <v>54</v>
      </c>
      <c r="D16" s="17">
        <f>E16*12*$D$2</f>
        <v>2167.6940058599844</v>
      </c>
      <c r="E16" s="20">
        <v>2.1152361493559564</v>
      </c>
      <c r="F16" s="89"/>
    </row>
    <row r="17" spans="1:6" ht="15">
      <c r="A17" s="105" t="s">
        <v>52</v>
      </c>
      <c r="B17" s="105"/>
      <c r="C17" s="105"/>
      <c r="D17" s="25">
        <f>SUM(D18)</f>
        <v>220.9253811367765</v>
      </c>
      <c r="E17" s="25">
        <f>E18</f>
        <v>0.21557902140590993</v>
      </c>
      <c r="F17" s="89"/>
    </row>
    <row r="18" spans="1:6" ht="15">
      <c r="A18" s="15">
        <v>8</v>
      </c>
      <c r="B18" s="22" t="s">
        <v>24</v>
      </c>
      <c r="C18" s="22" t="s">
        <v>25</v>
      </c>
      <c r="D18" s="17">
        <f>E18*12*$D$2</f>
        <v>220.9253811367765</v>
      </c>
      <c r="E18" s="26">
        <v>0.21557902140590993</v>
      </c>
      <c r="F18" s="89"/>
    </row>
    <row r="19" spans="1:6" ht="15">
      <c r="A19" s="9"/>
      <c r="B19" s="27" t="s">
        <v>26</v>
      </c>
      <c r="C19" s="27"/>
      <c r="D19" s="47">
        <f>D7+D11+D14+D17</f>
        <v>3531.1288144913538</v>
      </c>
      <c r="E19" s="12">
        <f>E7+E11+E14+E17</f>
        <v>3.44567604848883</v>
      </c>
      <c r="F19" s="89"/>
    </row>
    <row r="20" spans="1:6" ht="15">
      <c r="A20" s="28"/>
      <c r="B20" s="29"/>
      <c r="C20" s="30"/>
      <c r="D20" s="81"/>
      <c r="E20" s="61"/>
      <c r="F20" s="79"/>
    </row>
    <row r="21" spans="1:6" ht="18.75" customHeight="1">
      <c r="A21" s="28"/>
      <c r="B21" s="29"/>
      <c r="C21" s="43"/>
      <c r="D21" s="41"/>
      <c r="E21" s="41"/>
      <c r="F21" s="41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209</v>
      </c>
      <c r="D23" s="75">
        <v>3056.5871</v>
      </c>
      <c r="E23" s="36">
        <f>D23/12/$D$2</f>
        <v>2.982618169398907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3056.5871</v>
      </c>
      <c r="E24" s="39">
        <f>SUM(E23:E23)</f>
        <v>2.982618169398907</v>
      </c>
      <c r="F24" s="40"/>
    </row>
    <row r="25" spans="1:6" ht="15" customHeight="1">
      <c r="A25" s="28"/>
      <c r="B25" s="29"/>
      <c r="C25" s="43"/>
      <c r="D25" s="41"/>
      <c r="E25" s="41"/>
      <c r="F25" s="41"/>
    </row>
    <row r="26" spans="1:6" ht="29.25">
      <c r="A26" s="28"/>
      <c r="B26" s="29" t="s">
        <v>35</v>
      </c>
      <c r="C26" s="42">
        <f>D19+D24</f>
        <v>6587.715914491354</v>
      </c>
      <c r="D26" s="42"/>
      <c r="E26" s="42"/>
      <c r="F26" s="41"/>
    </row>
    <row r="27" spans="1:6" ht="15">
      <c r="A27" s="28"/>
      <c r="B27" s="29" t="s">
        <v>36</v>
      </c>
      <c r="C27" s="43">
        <f>E19+E24</f>
        <v>6.428294217887737</v>
      </c>
      <c r="D27" s="41"/>
      <c r="E27" s="41"/>
      <c r="F27" s="41"/>
    </row>
    <row r="28" spans="1:6" ht="3.75" customHeight="1">
      <c r="A28" s="28"/>
      <c r="B28" s="29"/>
      <c r="C28" s="43"/>
      <c r="D28" s="41"/>
      <c r="E28" s="41"/>
      <c r="F28" s="41"/>
    </row>
    <row r="29" spans="1:6" ht="38.25" customHeight="1">
      <c r="A29" s="2"/>
      <c r="B29" s="2"/>
      <c r="C29" s="2"/>
      <c r="D29" s="2"/>
      <c r="E29" s="2"/>
      <c r="F29" s="2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22.5" customHeight="1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2.25" customHeight="1">
      <c r="A33" s="104" t="s">
        <v>113</v>
      </c>
      <c r="B33" s="104"/>
      <c r="C33" s="104"/>
      <c r="D33" s="12">
        <f>D34+D35</f>
        <v>113.13791999999998</v>
      </c>
      <c r="E33" s="12">
        <f>E34+E35</f>
        <v>0.11039999999999998</v>
      </c>
    </row>
    <row r="34" spans="1:5" ht="30" customHeight="1">
      <c r="A34" s="15">
        <v>1</v>
      </c>
      <c r="B34" s="44" t="s">
        <v>42</v>
      </c>
      <c r="C34" s="44" t="s">
        <v>43</v>
      </c>
      <c r="D34" s="17">
        <f>E34*$D$2*12</f>
        <v>28.284480000000002</v>
      </c>
      <c r="E34" s="45">
        <v>0.0276</v>
      </c>
    </row>
    <row r="35" spans="1:5" ht="15">
      <c r="A35" s="15">
        <v>2</v>
      </c>
      <c r="B35" s="46" t="s">
        <v>44</v>
      </c>
      <c r="C35" s="8" t="s">
        <v>40</v>
      </c>
      <c r="D35" s="17">
        <f>E35*$D$2*12</f>
        <v>84.85343999999998</v>
      </c>
      <c r="E35" s="18">
        <v>0.08279999999999998</v>
      </c>
    </row>
    <row r="36" spans="1:6" ht="15">
      <c r="A36" s="9"/>
      <c r="B36" s="27" t="s">
        <v>26</v>
      </c>
      <c r="C36" s="27"/>
      <c r="D36" s="47">
        <f>+D33</f>
        <v>113.13791999999998</v>
      </c>
      <c r="E36" s="12">
        <f>E33</f>
        <v>0.11039999999999998</v>
      </c>
      <c r="F36" s="6"/>
    </row>
    <row r="37" spans="1:6" ht="11.25" customHeight="1">
      <c r="A37" s="2"/>
      <c r="B37" s="2"/>
      <c r="C37" s="2"/>
      <c r="D37" s="2"/>
      <c r="E37" s="2"/>
      <c r="F37" s="2"/>
    </row>
    <row r="38" spans="1:6" ht="15">
      <c r="A38" s="33"/>
      <c r="B38" s="33"/>
      <c r="C38" s="33"/>
      <c r="D38" s="33"/>
      <c r="E38" s="33"/>
      <c r="F38" s="34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45</v>
      </c>
      <c r="F39" s="11" t="s">
        <v>32</v>
      </c>
    </row>
    <row r="40" spans="1:6" ht="15">
      <c r="A40" s="11">
        <v>1</v>
      </c>
      <c r="B40" s="8" t="s">
        <v>63</v>
      </c>
      <c r="C40" s="11" t="s">
        <v>46</v>
      </c>
      <c r="D40" s="35">
        <v>1248</v>
      </c>
      <c r="E40" s="49">
        <f>D40/12/$D$2</f>
        <v>1.2177985948477752</v>
      </c>
      <c r="F40" s="37">
        <v>2</v>
      </c>
    </row>
    <row r="41" spans="1:6" ht="15">
      <c r="A41" s="50"/>
      <c r="B41" s="50" t="s">
        <v>34</v>
      </c>
      <c r="C41" s="50"/>
      <c r="D41" s="51">
        <f>SUM(D40:D40)</f>
        <v>1248</v>
      </c>
      <c r="E41" s="52">
        <f>SUM(E40:E40)</f>
        <v>1.2177985948477752</v>
      </c>
      <c r="F41" s="50"/>
    </row>
    <row r="43" spans="2:3" ht="29.25">
      <c r="B43" s="29" t="s">
        <v>166</v>
      </c>
      <c r="C43" s="42">
        <f>C26</f>
        <v>6587.715914491354</v>
      </c>
    </row>
  </sheetData>
  <sheetProtection/>
  <mergeCells count="7">
    <mergeCell ref="A4:E4"/>
    <mergeCell ref="A30:F30"/>
    <mergeCell ref="A33:C33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7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1" customHeight="1">
      <c r="B1" s="99" t="s">
        <v>227</v>
      </c>
    </row>
    <row r="2" spans="1:6" ht="19.5" customHeight="1">
      <c r="A2" s="2"/>
      <c r="B2" s="1" t="s">
        <v>179</v>
      </c>
      <c r="C2" s="4"/>
      <c r="D2" s="5">
        <v>100.6</v>
      </c>
      <c r="E2" s="6" t="s">
        <v>1</v>
      </c>
      <c r="F2" s="2"/>
    </row>
    <row r="3" spans="1:6" ht="14.25" customHeight="1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20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4075.918660078197</v>
      </c>
      <c r="E7" s="12">
        <f>SUM(E8:E10)</f>
        <v>3.3763408383682876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2949.7327173634008</v>
      </c>
      <c r="E8" s="20">
        <v>2.44344989841236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851.8607999999999</v>
      </c>
      <c r="E9" s="60">
        <v>0.7056500994035786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274.3251427147959</v>
      </c>
      <c r="E10" s="17">
        <v>0.2272408405523492</v>
      </c>
      <c r="F10" s="89"/>
    </row>
    <row r="11" spans="1:6" ht="15">
      <c r="A11" s="108" t="s">
        <v>50</v>
      </c>
      <c r="B11" s="111"/>
      <c r="C11" s="112"/>
      <c r="D11" s="23">
        <f>SUM(D12:D13)</f>
        <v>103.66751856567282</v>
      </c>
      <c r="E11" s="23">
        <f>SUM(E12:E13)</f>
        <v>0.08587435268859578</v>
      </c>
      <c r="F11" s="89"/>
    </row>
    <row r="12" spans="1:6" ht="16.5" customHeight="1">
      <c r="A12" s="15">
        <v>4</v>
      </c>
      <c r="B12" s="22" t="s">
        <v>16</v>
      </c>
      <c r="C12" s="22" t="s">
        <v>17</v>
      </c>
      <c r="D12" s="17">
        <f>E12*12*$D$2</f>
        <v>57.100178241011506</v>
      </c>
      <c r="E12" s="17">
        <v>0.04729968376492007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46.56734032466132</v>
      </c>
      <c r="E13" s="17">
        <v>0.03857466892367572</v>
      </c>
      <c r="F13" s="89"/>
    </row>
    <row r="14" spans="1:6" ht="15">
      <c r="A14" s="105" t="s">
        <v>51</v>
      </c>
      <c r="B14" s="106"/>
      <c r="C14" s="106"/>
      <c r="D14" s="24">
        <f>SUM(D15:D16)</f>
        <v>379.1797315542473</v>
      </c>
      <c r="E14" s="24">
        <f>SUM(E15:E16)</f>
        <v>0.31409851851743487</v>
      </c>
      <c r="F14" s="89"/>
    </row>
    <row r="15" spans="1:6" ht="60">
      <c r="A15" s="15">
        <v>6</v>
      </c>
      <c r="B15" s="22" t="s">
        <v>56</v>
      </c>
      <c r="C15" s="22" t="s">
        <v>17</v>
      </c>
      <c r="D15" s="17">
        <f>E15*12*$D$2</f>
        <v>15.944125417063066</v>
      </c>
      <c r="E15" s="17">
        <v>0.013207526024737463</v>
      </c>
      <c r="F15" s="89"/>
    </row>
    <row r="16" spans="1:6" ht="60">
      <c r="A16" s="15">
        <v>7</v>
      </c>
      <c r="B16" s="22" t="s">
        <v>21</v>
      </c>
      <c r="C16" s="22" t="s">
        <v>57</v>
      </c>
      <c r="D16" s="17">
        <f>E16*12*$D$2</f>
        <v>363.2356061371843</v>
      </c>
      <c r="E16" s="17">
        <v>0.3008909924926974</v>
      </c>
      <c r="F16" s="89"/>
    </row>
    <row r="17" spans="1:6" ht="15">
      <c r="A17" s="105" t="s">
        <v>52</v>
      </c>
      <c r="B17" s="105"/>
      <c r="C17" s="105"/>
      <c r="D17" s="25">
        <f>SUM(D18)</f>
        <v>237.7701201379943</v>
      </c>
      <c r="E17" s="25">
        <f>E18</f>
        <v>0.19696000674121467</v>
      </c>
      <c r="F17" s="89"/>
    </row>
    <row r="18" spans="1:6" ht="15">
      <c r="A18" s="15">
        <v>8</v>
      </c>
      <c r="B18" s="22" t="s">
        <v>24</v>
      </c>
      <c r="C18" s="22" t="s">
        <v>25</v>
      </c>
      <c r="D18" s="17">
        <f>E18*12*$D$2</f>
        <v>237.7701201379943</v>
      </c>
      <c r="E18" s="26">
        <v>0.19696000674121467</v>
      </c>
      <c r="F18" s="89"/>
    </row>
    <row r="19" spans="1:6" ht="15">
      <c r="A19" s="9"/>
      <c r="B19" s="27" t="s">
        <v>26</v>
      </c>
      <c r="C19" s="27"/>
      <c r="D19" s="47">
        <f>D7+D11+D14+D17</f>
        <v>4796.536030336111</v>
      </c>
      <c r="E19" s="12">
        <f>E17+E14+E11+E7</f>
        <v>3.973273716315533</v>
      </c>
      <c r="F19" s="89"/>
    </row>
    <row r="20" spans="1:6" ht="16.5" customHeight="1">
      <c r="A20" s="28"/>
      <c r="B20" s="29"/>
      <c r="C20" s="30"/>
      <c r="D20" s="81"/>
      <c r="E20" s="61"/>
      <c r="F20" s="2"/>
    </row>
    <row r="21" spans="1:6" ht="15.75" customHeight="1">
      <c r="A21" s="2"/>
      <c r="B21" s="2"/>
      <c r="C21" s="2"/>
      <c r="D21" s="2"/>
      <c r="E21" s="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210</v>
      </c>
      <c r="D23" s="75">
        <v>3597.9265</v>
      </c>
      <c r="E23" s="36">
        <f>D23/12/$D$2</f>
        <v>2.9803897448641483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3597.9265</v>
      </c>
      <c r="E24" s="39">
        <f>SUM(E23:E23)</f>
        <v>2.9803897448641483</v>
      </c>
      <c r="F24" s="40"/>
    </row>
    <row r="25" spans="1:6" ht="21" customHeight="1">
      <c r="A25" s="41"/>
      <c r="B25" s="63"/>
      <c r="C25" s="64"/>
      <c r="D25" s="76"/>
      <c r="E25" s="66"/>
      <c r="F25" s="67"/>
    </row>
    <row r="26" spans="1:6" ht="29.25">
      <c r="A26" s="28"/>
      <c r="B26" s="29" t="s">
        <v>35</v>
      </c>
      <c r="C26" s="42">
        <f>D19+D24</f>
        <v>8394.462530336112</v>
      </c>
      <c r="D26" s="42"/>
      <c r="E26" s="42"/>
      <c r="F26" s="41"/>
    </row>
    <row r="27" spans="1:6" ht="15">
      <c r="A27" s="28"/>
      <c r="B27" s="29" t="s">
        <v>36</v>
      </c>
      <c r="C27" s="43">
        <f>E19+E24</f>
        <v>6.953663461179682</v>
      </c>
      <c r="D27" s="41"/>
      <c r="E27" s="41"/>
      <c r="F27" s="41"/>
    </row>
    <row r="28" spans="1:6" ht="15.75" customHeight="1">
      <c r="A28" s="2"/>
      <c r="B28" s="2"/>
      <c r="C28" s="2"/>
      <c r="D28" s="2"/>
      <c r="E28" s="2"/>
      <c r="F28" s="2"/>
    </row>
    <row r="29" spans="1:6" ht="30.75" customHeight="1">
      <c r="A29" s="107" t="s">
        <v>37</v>
      </c>
      <c r="B29" s="107"/>
      <c r="C29" s="107"/>
      <c r="D29" s="107"/>
      <c r="E29" s="107"/>
      <c r="F29" s="107"/>
    </row>
    <row r="30" spans="1:6" ht="9.75" customHeight="1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0" customHeight="1">
      <c r="A32" s="104" t="s">
        <v>38</v>
      </c>
      <c r="B32" s="104"/>
      <c r="C32" s="104"/>
      <c r="D32" s="12">
        <f>D33</f>
        <v>16.65936</v>
      </c>
      <c r="E32" s="12">
        <f>E33</f>
        <v>0.0138</v>
      </c>
    </row>
    <row r="33" spans="1:5" ht="30">
      <c r="A33" s="15">
        <v>1</v>
      </c>
      <c r="B33" s="44" t="s">
        <v>39</v>
      </c>
      <c r="C33" s="44" t="s">
        <v>91</v>
      </c>
      <c r="D33" s="17">
        <f>E33*12*$D$2</f>
        <v>16.65936</v>
      </c>
      <c r="E33" s="45">
        <v>0.0138</v>
      </c>
    </row>
    <row r="34" spans="1:5" ht="32.25" customHeight="1">
      <c r="A34" s="104" t="s">
        <v>41</v>
      </c>
      <c r="B34" s="104"/>
      <c r="C34" s="104"/>
      <c r="D34" s="12">
        <f>D35+D36</f>
        <v>133.27488</v>
      </c>
      <c r="E34" s="12">
        <f>E35+E36</f>
        <v>0.11039999999999998</v>
      </c>
    </row>
    <row r="35" spans="1:5" ht="30" customHeight="1">
      <c r="A35" s="15">
        <v>2</v>
      </c>
      <c r="B35" s="44" t="s">
        <v>42</v>
      </c>
      <c r="C35" s="44" t="s">
        <v>43</v>
      </c>
      <c r="D35" s="17">
        <f>E35*12*$D$2</f>
        <v>33.31872</v>
      </c>
      <c r="E35" s="45">
        <v>0.0276</v>
      </c>
    </row>
    <row r="36" spans="1:5" ht="15">
      <c r="A36" s="15">
        <v>3</v>
      </c>
      <c r="B36" s="46" t="s">
        <v>44</v>
      </c>
      <c r="C36" s="8" t="s">
        <v>91</v>
      </c>
      <c r="D36" s="17">
        <f>E36*12*$D$2</f>
        <v>99.95615999999998</v>
      </c>
      <c r="E36" s="18">
        <v>0.08279999999999998</v>
      </c>
    </row>
    <row r="37" spans="1:6" ht="15">
      <c r="A37" s="9"/>
      <c r="B37" s="27" t="s">
        <v>26</v>
      </c>
      <c r="C37" s="27"/>
      <c r="D37" s="47">
        <f>D32+D34</f>
        <v>149.93424</v>
      </c>
      <c r="E37" s="12">
        <f>E32+E34</f>
        <v>0.12419999999999998</v>
      </c>
      <c r="F37" s="6"/>
    </row>
    <row r="38" spans="1:6" ht="15">
      <c r="A38" s="96"/>
      <c r="B38" s="97"/>
      <c r="C38" s="97"/>
      <c r="D38" s="98"/>
      <c r="E38" s="79"/>
      <c r="F38" s="6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78" t="s">
        <v>206</v>
      </c>
      <c r="C40" s="11" t="s">
        <v>46</v>
      </c>
      <c r="D40" s="75">
        <v>1277.2</v>
      </c>
      <c r="E40" s="36">
        <f>D40/12/$D$2</f>
        <v>1.0579854208084825</v>
      </c>
      <c r="F40" s="37">
        <v>1</v>
      </c>
    </row>
    <row r="41" spans="1:6" ht="15">
      <c r="A41" s="11"/>
      <c r="B41" s="38" t="s">
        <v>34</v>
      </c>
      <c r="C41" s="10"/>
      <c r="D41" s="53">
        <f>SUM(D40:D40)</f>
        <v>1277.2</v>
      </c>
      <c r="E41" s="39">
        <f>SUM(E40:E40)</f>
        <v>1.0579854208084825</v>
      </c>
      <c r="F41" s="40"/>
    </row>
    <row r="42" spans="1:6" ht="17.25" customHeight="1">
      <c r="A42" s="2"/>
      <c r="B42" s="2"/>
      <c r="C42" s="2"/>
      <c r="D42" s="2"/>
      <c r="E42" s="2"/>
      <c r="F42" s="2"/>
    </row>
    <row r="43" spans="2:3" ht="29.25">
      <c r="B43" s="29" t="s">
        <v>168</v>
      </c>
      <c r="C43" s="42">
        <f>C26</f>
        <v>8394.462530336112</v>
      </c>
    </row>
    <row r="46" spans="2:3" ht="15.75">
      <c r="B46" s="29"/>
      <c r="C46" s="83"/>
    </row>
  </sheetData>
  <sheetProtection/>
  <mergeCells count="8">
    <mergeCell ref="A29:F29"/>
    <mergeCell ref="A32:C32"/>
    <mergeCell ref="A34:C34"/>
    <mergeCell ref="A4:E4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21.75" customHeight="1">
      <c r="B1" s="99" t="s">
        <v>133</v>
      </c>
    </row>
    <row r="2" spans="1:6" ht="23.25" customHeight="1">
      <c r="A2" s="2"/>
      <c r="B2" s="1" t="s">
        <v>181</v>
      </c>
      <c r="C2" s="4"/>
      <c r="D2" s="5">
        <v>94.9</v>
      </c>
      <c r="E2" s="6" t="s">
        <v>1</v>
      </c>
      <c r="F2" s="2"/>
    </row>
    <row r="3" spans="1:6" ht="24.75" customHeight="1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20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679.3197766797002</v>
      </c>
      <c r="E7" s="12">
        <f>SUM(E8:E10)</f>
        <v>0.5965224593253425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491.6221195605674</v>
      </c>
      <c r="E8" s="20">
        <v>0.4317018963475302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141.97680000000003</v>
      </c>
      <c r="E9" s="60">
        <v>0.1246722866174921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45.720857119132766</v>
      </c>
      <c r="E10" s="20">
        <v>0.040148276360320305</v>
      </c>
      <c r="F10" s="89"/>
    </row>
    <row r="11" spans="1:6" ht="14.25" customHeight="1">
      <c r="A11" s="108" t="s">
        <v>50</v>
      </c>
      <c r="B11" s="111"/>
      <c r="C11" s="112"/>
      <c r="D11" s="23">
        <f>SUM(D12:D13)</f>
        <v>103.66751856567299</v>
      </c>
      <c r="E11" s="23">
        <f>SUM(E12:E13)</f>
        <v>0.09103224320835351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57.10017824101157</v>
      </c>
      <c r="E12" s="18">
        <v>0.050140655287154515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46.567340324661416</v>
      </c>
      <c r="E13" s="17">
        <v>0.04089158792119899</v>
      </c>
      <c r="F13" s="89"/>
    </row>
    <row r="14" spans="1:9" ht="15">
      <c r="A14" s="105" t="s">
        <v>51</v>
      </c>
      <c r="B14" s="106"/>
      <c r="C14" s="106"/>
      <c r="D14" s="24">
        <f>SUM(D15:D16)</f>
        <v>373.08184028241436</v>
      </c>
      <c r="E14" s="24">
        <f>SUM(E15:E16)</f>
        <v>0.3276096244137815</v>
      </c>
      <c r="F14" s="89"/>
      <c r="H14" s="61"/>
      <c r="I14" s="62"/>
    </row>
    <row r="15" spans="1:10" ht="60">
      <c r="A15" s="15">
        <v>6</v>
      </c>
      <c r="B15" s="22" t="s">
        <v>56</v>
      </c>
      <c r="C15" s="22" t="s">
        <v>17</v>
      </c>
      <c r="D15" s="17">
        <f>E15*12*$D$2</f>
        <v>15.944125417063063</v>
      </c>
      <c r="E15" s="20">
        <v>0.014000812624748034</v>
      </c>
      <c r="F15" s="89"/>
      <c r="H15" s="61"/>
      <c r="I15" s="61"/>
      <c r="J15" s="62"/>
    </row>
    <row r="16" spans="1:10" ht="60">
      <c r="A16" s="15">
        <v>7</v>
      </c>
      <c r="B16" s="22" t="s">
        <v>21</v>
      </c>
      <c r="C16" s="22" t="s">
        <v>57</v>
      </c>
      <c r="D16" s="17">
        <f>E16*12*$D$2</f>
        <v>357.1377148653513</v>
      </c>
      <c r="E16" s="20">
        <v>0.31360881178903344</v>
      </c>
      <c r="F16" s="89"/>
      <c r="H16" s="61"/>
      <c r="I16" s="61"/>
      <c r="J16" s="62"/>
    </row>
    <row r="17" spans="1:6" ht="15">
      <c r="A17" s="105" t="s">
        <v>52</v>
      </c>
      <c r="B17" s="105"/>
      <c r="C17" s="105"/>
      <c r="D17" s="25">
        <f>D18</f>
        <v>224.23010859854554</v>
      </c>
      <c r="E17" s="23">
        <f>E18</f>
        <v>0.196900341235112</v>
      </c>
      <c r="F17" s="89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224.23010859854554</v>
      </c>
      <c r="E18" s="20">
        <v>0.196900341235112</v>
      </c>
      <c r="F18" s="89"/>
      <c r="H18" s="61"/>
      <c r="I18" s="71"/>
    </row>
    <row r="19" spans="1:6" ht="15">
      <c r="A19" s="9"/>
      <c r="B19" s="27" t="s">
        <v>26</v>
      </c>
      <c r="C19" s="27"/>
      <c r="D19" s="47">
        <f>D7+D11+D14+D17</f>
        <v>1380.299244126333</v>
      </c>
      <c r="E19" s="12">
        <f>E7+E11+E14+E17</f>
        <v>1.2120646681825895</v>
      </c>
      <c r="F19" s="89"/>
    </row>
    <row r="20" spans="1:6" ht="18" customHeight="1">
      <c r="A20" s="28"/>
      <c r="B20" s="29"/>
      <c r="C20" s="30"/>
      <c r="D20" s="31"/>
      <c r="E20" s="32"/>
      <c r="F20" s="2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78" t="s">
        <v>120</v>
      </c>
      <c r="C22" s="11" t="s">
        <v>211</v>
      </c>
      <c r="D22" s="75">
        <v>3393.2738</v>
      </c>
      <c r="E22" s="36">
        <f>D22/12/$D$2</f>
        <v>2.9796924833157705</v>
      </c>
      <c r="F22" s="37">
        <v>1</v>
      </c>
    </row>
    <row r="23" spans="1:6" ht="15">
      <c r="A23" s="11"/>
      <c r="B23" s="38" t="s">
        <v>34</v>
      </c>
      <c r="C23" s="10"/>
      <c r="D23" s="53">
        <f>SUM(D22:D22)</f>
        <v>3393.2738</v>
      </c>
      <c r="E23" s="39">
        <f>SUM(E22:E22)</f>
        <v>2.9796924833157705</v>
      </c>
      <c r="F23" s="40"/>
    </row>
    <row r="24" spans="1:6" ht="23.25" customHeight="1">
      <c r="A24" s="28"/>
      <c r="B24" s="29"/>
      <c r="C24" s="30"/>
      <c r="D24" s="31"/>
      <c r="E24" s="32"/>
      <c r="F24" s="2"/>
    </row>
    <row r="25" spans="1:6" ht="29.25">
      <c r="A25" s="28"/>
      <c r="B25" s="29" t="s">
        <v>35</v>
      </c>
      <c r="C25" s="42">
        <f>D19+D23</f>
        <v>4773.573044126333</v>
      </c>
      <c r="D25" s="42"/>
      <c r="E25" s="42"/>
      <c r="F25" s="41"/>
    </row>
    <row r="26" spans="1:6" ht="15">
      <c r="A26" s="28"/>
      <c r="B26" s="29" t="s">
        <v>36</v>
      </c>
      <c r="C26" s="43">
        <f>E19+E23</f>
        <v>4.19175715149836</v>
      </c>
      <c r="D26" s="41"/>
      <c r="E26" s="41"/>
      <c r="F26" s="41"/>
    </row>
    <row r="27" spans="1:6" ht="41.25" customHeight="1">
      <c r="A27" s="28"/>
      <c r="B27" s="29"/>
      <c r="C27" s="43"/>
      <c r="D27" s="41"/>
      <c r="E27" s="41"/>
      <c r="F27" s="41"/>
    </row>
    <row r="28" spans="1:6" ht="33" customHeight="1">
      <c r="A28" s="107" t="s">
        <v>37</v>
      </c>
      <c r="B28" s="107"/>
      <c r="C28" s="107"/>
      <c r="D28" s="107"/>
      <c r="E28" s="107"/>
      <c r="F28" s="107"/>
    </row>
    <row r="29" spans="1:6" ht="17.25" customHeight="1">
      <c r="A29" s="1"/>
      <c r="B29" s="1"/>
      <c r="C29" s="1"/>
      <c r="D29" s="2"/>
      <c r="E29" s="2"/>
      <c r="F29" s="2"/>
    </row>
    <row r="30" spans="1:6" ht="71.25">
      <c r="A30" s="8"/>
      <c r="B30" s="9" t="s">
        <v>3</v>
      </c>
      <c r="C30" s="9" t="s">
        <v>4</v>
      </c>
      <c r="D30" s="9" t="s">
        <v>5</v>
      </c>
      <c r="E30" s="9" t="s">
        <v>6</v>
      </c>
      <c r="F30" s="2"/>
    </row>
    <row r="31" spans="1:5" ht="30" customHeight="1">
      <c r="A31" s="104" t="s">
        <v>38</v>
      </c>
      <c r="B31" s="104"/>
      <c r="C31" s="104"/>
      <c r="D31" s="12">
        <f>D32</f>
        <v>15.715440000000001</v>
      </c>
      <c r="E31" s="12">
        <f>E32</f>
        <v>0.0138</v>
      </c>
    </row>
    <row r="32" spans="1:5" ht="30">
      <c r="A32" s="15">
        <v>1</v>
      </c>
      <c r="B32" s="44" t="s">
        <v>39</v>
      </c>
      <c r="C32" s="44" t="s">
        <v>40</v>
      </c>
      <c r="D32" s="17">
        <f>E32*12*$D$2</f>
        <v>15.715440000000001</v>
      </c>
      <c r="E32" s="45">
        <v>0.0138</v>
      </c>
    </row>
    <row r="33" spans="1:5" ht="32.25" customHeight="1">
      <c r="A33" s="104" t="s">
        <v>41</v>
      </c>
      <c r="B33" s="104"/>
      <c r="C33" s="104"/>
      <c r="D33" s="12">
        <f>D34</f>
        <v>94.29263999999998</v>
      </c>
      <c r="E33" s="12">
        <f>E34</f>
        <v>0.08279999999999998</v>
      </c>
    </row>
    <row r="34" spans="1:5" ht="15">
      <c r="A34" s="15">
        <v>2</v>
      </c>
      <c r="B34" s="46" t="s">
        <v>44</v>
      </c>
      <c r="C34" s="8" t="s">
        <v>40</v>
      </c>
      <c r="D34" s="17">
        <f>E34*$D$2*12</f>
        <v>94.29263999999998</v>
      </c>
      <c r="E34" s="18">
        <v>0.08279999999999998</v>
      </c>
    </row>
    <row r="35" spans="1:6" ht="15">
      <c r="A35" s="9"/>
      <c r="B35" s="27" t="s">
        <v>26</v>
      </c>
      <c r="C35" s="27"/>
      <c r="D35" s="47">
        <f>D31+D33</f>
        <v>110.00807999999998</v>
      </c>
      <c r="E35" s="12">
        <f>E31+E33</f>
        <v>0.09659999999999999</v>
      </c>
      <c r="F35" s="6"/>
    </row>
    <row r="36" spans="1:6" ht="17.25" customHeight="1">
      <c r="A36" s="2"/>
      <c r="B36" s="2"/>
      <c r="C36" s="2"/>
      <c r="D36" s="2"/>
      <c r="E36" s="2"/>
      <c r="F36" s="2"/>
    </row>
    <row r="37" spans="1:6" ht="105">
      <c r="A37" s="11" t="s">
        <v>27</v>
      </c>
      <c r="B37" s="11" t="s">
        <v>28</v>
      </c>
      <c r="C37" s="11" t="s">
        <v>29</v>
      </c>
      <c r="D37" s="11" t="s">
        <v>30</v>
      </c>
      <c r="E37" s="11" t="s">
        <v>31</v>
      </c>
      <c r="F37" s="11" t="s">
        <v>32</v>
      </c>
    </row>
    <row r="38" spans="1:6" ht="15">
      <c r="A38" s="11">
        <v>1</v>
      </c>
      <c r="B38" s="78" t="s">
        <v>206</v>
      </c>
      <c r="C38" s="11" t="s">
        <v>46</v>
      </c>
      <c r="D38" s="75">
        <v>1277.2</v>
      </c>
      <c r="E38" s="36">
        <f>D38/12/$D$2</f>
        <v>1.1215314365999298</v>
      </c>
      <c r="F38" s="37">
        <v>1</v>
      </c>
    </row>
    <row r="39" spans="1:6" ht="15">
      <c r="A39" s="11"/>
      <c r="B39" s="38" t="s">
        <v>34</v>
      </c>
      <c r="C39" s="10"/>
      <c r="D39" s="53">
        <f>SUM(D38:D38)</f>
        <v>1277.2</v>
      </c>
      <c r="E39" s="39">
        <f>SUM(E38:E38)</f>
        <v>1.1215314365999298</v>
      </c>
      <c r="F39" s="40"/>
    </row>
    <row r="40" spans="1:6" ht="17.25" customHeight="1">
      <c r="A40" s="2"/>
      <c r="B40" s="2"/>
      <c r="C40" s="2"/>
      <c r="D40" s="2"/>
      <c r="E40" s="2"/>
      <c r="F40" s="2"/>
    </row>
    <row r="41" spans="1:6" s="55" customFormat="1" ht="29.25">
      <c r="A41" s="29"/>
      <c r="B41" s="29" t="s">
        <v>170</v>
      </c>
      <c r="C41" s="103">
        <f>C25</f>
        <v>4773.573044126333</v>
      </c>
      <c r="D41" s="29"/>
      <c r="E41" s="29"/>
      <c r="F41" s="28"/>
    </row>
  </sheetData>
  <mergeCells count="8">
    <mergeCell ref="A4:E4"/>
    <mergeCell ref="A7:C7"/>
    <mergeCell ref="A11:C11"/>
    <mergeCell ref="A14:C14"/>
    <mergeCell ref="A17:C17"/>
    <mergeCell ref="A28:F28"/>
    <mergeCell ref="A31:C31"/>
    <mergeCell ref="A33:C3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0">
      <selection activeCell="B2" sqref="B2"/>
    </sheetView>
  </sheetViews>
  <sheetFormatPr defaultColWidth="9.00390625" defaultRowHeight="12.75"/>
  <cols>
    <col min="1" max="1" width="3.75390625" style="3" customWidth="1"/>
    <col min="2" max="2" width="43.25390625" style="3" customWidth="1"/>
    <col min="3" max="3" width="17.75390625" style="3" customWidth="1"/>
    <col min="4" max="4" width="11.00390625" style="3" customWidth="1"/>
    <col min="5" max="5" width="12.875" style="3" customWidth="1"/>
    <col min="6" max="6" width="9.625" style="3" customWidth="1"/>
    <col min="7" max="16384" width="9.125" style="3" customWidth="1"/>
  </cols>
  <sheetData>
    <row r="1" ht="15">
      <c r="B1" s="99" t="s">
        <v>134</v>
      </c>
    </row>
    <row r="2" spans="1:6" ht="25.5" customHeight="1">
      <c r="A2" s="2"/>
      <c r="B2" s="1" t="s">
        <v>182</v>
      </c>
      <c r="C2" s="4"/>
      <c r="D2" s="5">
        <v>86.5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1132.1996277995004</v>
      </c>
      <c r="E7" s="12">
        <f>SUM(E8:E10)</f>
        <v>1.0907510865120427</v>
      </c>
      <c r="F7" s="1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819.3701992676123</v>
      </c>
      <c r="E8" s="18">
        <v>0.7893739877337305</v>
      </c>
      <c r="F8" s="21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236.62800000000004</v>
      </c>
      <c r="E9" s="60">
        <v>0.2279653179190752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76.20142853188794</v>
      </c>
      <c r="E10" s="18">
        <v>0.07341178085923694</v>
      </c>
      <c r="F10" s="21"/>
      <c r="G10" s="14"/>
    </row>
    <row r="11" spans="1:7" ht="15">
      <c r="A11" s="108" t="s">
        <v>50</v>
      </c>
      <c r="B11" s="111"/>
      <c r="C11" s="112"/>
      <c r="D11" s="23">
        <f>SUM(D12:D14)</f>
        <v>1571.9152752592217</v>
      </c>
      <c r="E11" s="23">
        <f>SUM(E12:E14)</f>
        <v>1.5143692439876897</v>
      </c>
      <c r="F11" s="21"/>
      <c r="G11" s="14"/>
    </row>
    <row r="12" spans="1:7" ht="15" customHeight="1">
      <c r="A12" s="15">
        <v>4</v>
      </c>
      <c r="B12" s="22" t="s">
        <v>16</v>
      </c>
      <c r="C12" s="22" t="s">
        <v>17</v>
      </c>
      <c r="D12" s="17">
        <f>E12*12*$D$2</f>
        <v>57.10017824101156</v>
      </c>
      <c r="E12" s="18">
        <v>0.05500980562717877</v>
      </c>
      <c r="F12" s="13"/>
      <c r="G12" s="14"/>
    </row>
    <row r="13" spans="1:7" ht="30">
      <c r="A13" s="15">
        <v>5</v>
      </c>
      <c r="B13" s="22" t="s">
        <v>59</v>
      </c>
      <c r="C13" s="22" t="s">
        <v>17</v>
      </c>
      <c r="D13" s="17">
        <f>E13*12*$D$2</f>
        <v>155.2470037128301</v>
      </c>
      <c r="E13" s="18">
        <v>0.1495635873919365</v>
      </c>
      <c r="F13" s="74"/>
      <c r="G13" s="14"/>
    </row>
    <row r="14" spans="1:7" ht="90">
      <c r="A14" s="15">
        <v>6</v>
      </c>
      <c r="B14" s="22" t="s">
        <v>60</v>
      </c>
      <c r="C14" s="22" t="s">
        <v>17</v>
      </c>
      <c r="D14" s="17">
        <f>E14*12*$D$2</f>
        <v>1359.5680933053802</v>
      </c>
      <c r="E14" s="18">
        <v>1.3097958509685743</v>
      </c>
      <c r="F14" s="2"/>
      <c r="G14" s="14"/>
    </row>
    <row r="15" spans="1:9" ht="15">
      <c r="A15" s="105" t="s">
        <v>51</v>
      </c>
      <c r="B15" s="106"/>
      <c r="C15" s="106"/>
      <c r="D15" s="24">
        <f>SUM(D16:D17)</f>
        <v>2216.8585329543225</v>
      </c>
      <c r="E15" s="24">
        <f>SUM(E16:E17)</f>
        <v>2.135701862191062</v>
      </c>
      <c r="F15" s="2"/>
      <c r="G15" s="14"/>
      <c r="H15" s="61"/>
      <c r="I15" s="62"/>
    </row>
    <row r="16" spans="1:10" ht="60">
      <c r="A16" s="15">
        <v>7</v>
      </c>
      <c r="B16" s="22" t="s">
        <v>20</v>
      </c>
      <c r="C16" s="22" t="s">
        <v>17</v>
      </c>
      <c r="D16" s="17">
        <f>E16*12*$D$2</f>
        <v>164.52865310658666</v>
      </c>
      <c r="E16" s="20">
        <v>0.15850544615278098</v>
      </c>
      <c r="F16" s="2"/>
      <c r="G16" s="14"/>
      <c r="H16" s="61"/>
      <c r="I16" s="61"/>
      <c r="J16" s="62"/>
    </row>
    <row r="17" spans="1:10" ht="75">
      <c r="A17" s="15">
        <v>8</v>
      </c>
      <c r="B17" s="22" t="s">
        <v>21</v>
      </c>
      <c r="C17" s="22" t="s">
        <v>22</v>
      </c>
      <c r="D17" s="17">
        <f>E17*12*$D$2</f>
        <v>2052.329879847736</v>
      </c>
      <c r="E17" s="20">
        <v>1.9771964160382811</v>
      </c>
      <c r="F17" s="2"/>
      <c r="G17" s="14"/>
      <c r="H17" s="61"/>
      <c r="I17" s="61"/>
      <c r="J17" s="62"/>
    </row>
    <row r="18" spans="1:7" ht="15">
      <c r="A18" s="105" t="s">
        <v>52</v>
      </c>
      <c r="B18" s="105"/>
      <c r="C18" s="105"/>
      <c r="D18" s="25">
        <f>SUM(D19)</f>
        <v>247.8179149545561</v>
      </c>
      <c r="E18" s="23">
        <f>E19</f>
        <v>0.23874558280785751</v>
      </c>
      <c r="F18" s="2"/>
      <c r="G18" s="14"/>
    </row>
    <row r="19" spans="1:9" ht="15">
      <c r="A19" s="15">
        <v>9</v>
      </c>
      <c r="B19" s="22" t="s">
        <v>24</v>
      </c>
      <c r="C19" s="22" t="s">
        <v>25</v>
      </c>
      <c r="D19" s="17">
        <f>E19*12*$D$2</f>
        <v>247.8179149545561</v>
      </c>
      <c r="E19" s="20">
        <v>0.23874558280785751</v>
      </c>
      <c r="F19" s="2"/>
      <c r="G19" s="14"/>
      <c r="H19" s="61"/>
      <c r="I19" s="71"/>
    </row>
    <row r="20" spans="1:8" ht="15">
      <c r="A20" s="9"/>
      <c r="B20" s="27" t="s">
        <v>26</v>
      </c>
      <c r="C20" s="27"/>
      <c r="D20" s="12">
        <f>D7+D11+D15+D18</f>
        <v>5168.7913509676</v>
      </c>
      <c r="E20" s="12">
        <f>E7+E11+E18+E15</f>
        <v>4.979567775498651</v>
      </c>
      <c r="F20" s="6"/>
      <c r="G20" s="14"/>
      <c r="H20" s="14"/>
    </row>
    <row r="21" spans="1:6" ht="15">
      <c r="A21" s="28"/>
      <c r="B21" s="29"/>
      <c r="C21" s="30"/>
      <c r="D21" s="31"/>
      <c r="E21" s="3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212</v>
      </c>
      <c r="D23" s="75">
        <v>3096.1973</v>
      </c>
      <c r="E23" s="36">
        <f>D23/12/$D$2</f>
        <v>2.982849036608863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3096.1973</v>
      </c>
      <c r="E24" s="39">
        <f>SUM(E23:E23)</f>
        <v>2.982849036608863</v>
      </c>
      <c r="F24" s="40"/>
    </row>
    <row r="25" spans="1:6" ht="15">
      <c r="A25" s="28"/>
      <c r="B25" s="29"/>
      <c r="C25" s="30"/>
      <c r="D25" s="31"/>
      <c r="E25" s="32"/>
      <c r="F25" s="2"/>
    </row>
    <row r="26" spans="1:6" ht="29.25">
      <c r="A26" s="28"/>
      <c r="B26" s="29" t="s">
        <v>35</v>
      </c>
      <c r="C26" s="42">
        <f>D20+D24</f>
        <v>8264.9886509676</v>
      </c>
      <c r="D26" s="42"/>
      <c r="E26" s="42"/>
      <c r="F26" s="41"/>
    </row>
    <row r="27" spans="1:6" ht="15">
      <c r="A27" s="28"/>
      <c r="B27" s="29" t="s">
        <v>36</v>
      </c>
      <c r="C27" s="43">
        <f>E20+E24</f>
        <v>7.962416812107515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33" customHeight="1">
      <c r="A29" s="107" t="s">
        <v>37</v>
      </c>
      <c r="B29" s="107"/>
      <c r="C29" s="107"/>
      <c r="D29" s="107"/>
      <c r="E29" s="107"/>
      <c r="F29" s="107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29.25" customHeight="1">
      <c r="A32" s="104" t="s">
        <v>38</v>
      </c>
      <c r="B32" s="104"/>
      <c r="C32" s="104"/>
      <c r="D32" s="12">
        <f>D33</f>
        <v>14.324399999999999</v>
      </c>
      <c r="E32" s="12">
        <f>E33</f>
        <v>0.0138</v>
      </c>
    </row>
    <row r="33" spans="1:5" ht="30">
      <c r="A33" s="15">
        <v>1</v>
      </c>
      <c r="B33" s="44" t="s">
        <v>39</v>
      </c>
      <c r="C33" s="44" t="s">
        <v>40</v>
      </c>
      <c r="D33" s="17">
        <f>E33*12*$D$2</f>
        <v>14.324399999999999</v>
      </c>
      <c r="E33" s="45">
        <v>0.0138</v>
      </c>
    </row>
    <row r="34" spans="1:5" ht="32.25" customHeight="1">
      <c r="A34" s="104" t="s">
        <v>41</v>
      </c>
      <c r="B34" s="104"/>
      <c r="C34" s="104"/>
      <c r="D34" s="12">
        <f>D35</f>
        <v>85.94639999999998</v>
      </c>
      <c r="E34" s="12">
        <f>E35</f>
        <v>0.08279999999999998</v>
      </c>
    </row>
    <row r="35" spans="1:5" ht="15">
      <c r="A35" s="15">
        <v>2</v>
      </c>
      <c r="B35" s="46" t="s">
        <v>44</v>
      </c>
      <c r="C35" s="8" t="s">
        <v>40</v>
      </c>
      <c r="D35" s="17">
        <f>E35*$D$2*12</f>
        <v>85.94639999999998</v>
      </c>
      <c r="E35" s="18">
        <v>0.08279999999999998</v>
      </c>
    </row>
    <row r="36" spans="1:6" ht="15">
      <c r="A36" s="9"/>
      <c r="B36" s="27" t="s">
        <v>26</v>
      </c>
      <c r="C36" s="27"/>
      <c r="D36" s="47">
        <f>D32+D34</f>
        <v>100.27079999999998</v>
      </c>
      <c r="E36" s="12">
        <f>E32+E34</f>
        <v>0.09659999999999999</v>
      </c>
      <c r="F36" s="6"/>
    </row>
    <row r="37" spans="1:6" ht="15">
      <c r="A37" s="96"/>
      <c r="B37" s="97"/>
      <c r="C37" s="97"/>
      <c r="D37" s="98"/>
      <c r="E37" s="79"/>
      <c r="F37" s="6"/>
    </row>
    <row r="38" spans="1:6" ht="105">
      <c r="A38" s="11" t="s">
        <v>27</v>
      </c>
      <c r="B38" s="11" t="s">
        <v>28</v>
      </c>
      <c r="C38" s="11" t="s">
        <v>29</v>
      </c>
      <c r="D38" s="11" t="s">
        <v>30</v>
      </c>
      <c r="E38" s="11" t="s">
        <v>31</v>
      </c>
      <c r="F38" s="11" t="s">
        <v>32</v>
      </c>
    </row>
    <row r="39" spans="1:6" ht="15">
      <c r="A39" s="11">
        <v>1</v>
      </c>
      <c r="B39" s="78" t="s">
        <v>206</v>
      </c>
      <c r="C39" s="11" t="s">
        <v>46</v>
      </c>
      <c r="D39" s="75">
        <v>1277.2</v>
      </c>
      <c r="E39" s="36">
        <f>D39/12/$D$2</f>
        <v>1.2304431599229289</v>
      </c>
      <c r="F39" s="37">
        <v>1</v>
      </c>
    </row>
    <row r="40" spans="1:6" ht="15">
      <c r="A40" s="11"/>
      <c r="B40" s="38" t="s">
        <v>34</v>
      </c>
      <c r="C40" s="10"/>
      <c r="D40" s="53">
        <f>SUM(D39:D39)</f>
        <v>1277.2</v>
      </c>
      <c r="E40" s="39">
        <f>SUM(E39:E39)</f>
        <v>1.2304431599229289</v>
      </c>
      <c r="F40" s="40"/>
    </row>
    <row r="41" spans="1:6" ht="15">
      <c r="A41" s="2"/>
      <c r="B41" s="2"/>
      <c r="C41" s="2"/>
      <c r="D41" s="2"/>
      <c r="E41" s="2"/>
      <c r="F41" s="2"/>
    </row>
    <row r="42" spans="1:6" s="55" customFormat="1" ht="29.25">
      <c r="A42" s="29"/>
      <c r="B42" s="29" t="s">
        <v>171</v>
      </c>
      <c r="C42" s="103">
        <f>C26</f>
        <v>8264.9886509676</v>
      </c>
      <c r="D42" s="29"/>
      <c r="E42" s="29"/>
      <c r="F42" s="28"/>
    </row>
  </sheetData>
  <mergeCells count="8">
    <mergeCell ref="A4:E4"/>
    <mergeCell ref="A7:C7"/>
    <mergeCell ref="A11:C11"/>
    <mergeCell ref="A15:C15"/>
    <mergeCell ref="A18:C18"/>
    <mergeCell ref="A29:F29"/>
    <mergeCell ref="A32:C32"/>
    <mergeCell ref="A34:C34"/>
  </mergeCells>
  <printOptions horizontalCentered="1"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0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135</v>
      </c>
    </row>
    <row r="2" spans="1:6" ht="20.25" customHeight="1">
      <c r="A2" s="2"/>
      <c r="B2" s="1" t="s">
        <v>183</v>
      </c>
      <c r="C2" s="4"/>
      <c r="D2" s="5">
        <v>92.8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1358.6395533594005</v>
      </c>
      <c r="E7" s="12">
        <f>SUM(E8:E10)</f>
        <v>1.220042702370151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983.2442391211347</v>
      </c>
      <c r="E8" s="18">
        <v>0.882942025072858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283.9536000000001</v>
      </c>
      <c r="E9" s="60">
        <v>0.2549870689655173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91.44171423826552</v>
      </c>
      <c r="E10" s="18">
        <v>0.08211360833177579</v>
      </c>
      <c r="F10" s="89"/>
    </row>
    <row r="11" spans="1:6" ht="15">
      <c r="A11" s="108" t="s">
        <v>50</v>
      </c>
      <c r="B11" s="111"/>
      <c r="C11" s="112"/>
      <c r="D11" s="23">
        <f>SUM(D12:D14)</f>
        <v>1638.156860218683</v>
      </c>
      <c r="E11" s="23">
        <f>SUM(E12:E14)</f>
        <v>1.4710460310871796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57.10017824101157</v>
      </c>
      <c r="E12" s="18">
        <v>0.051275303736540566</v>
      </c>
      <c r="F12" s="89"/>
    </row>
    <row r="13" spans="1:6" ht="30">
      <c r="A13" s="15">
        <v>5</v>
      </c>
      <c r="B13" s="22" t="s">
        <v>59</v>
      </c>
      <c r="C13" s="22" t="s">
        <v>17</v>
      </c>
      <c r="D13" s="17">
        <f>E13*12*$D$2</f>
        <v>155.2470037128301</v>
      </c>
      <c r="E13" s="18">
        <v>0.1394100248858029</v>
      </c>
      <c r="F13" s="89"/>
    </row>
    <row r="14" spans="1:6" ht="90">
      <c r="A14" s="15">
        <v>6</v>
      </c>
      <c r="B14" s="22" t="s">
        <v>60</v>
      </c>
      <c r="C14" s="22" t="s">
        <v>17</v>
      </c>
      <c r="D14" s="17">
        <f>E14*12*$D$2</f>
        <v>1425.8096782648413</v>
      </c>
      <c r="E14" s="18">
        <v>1.280360702464836</v>
      </c>
      <c r="F14" s="89"/>
    </row>
    <row r="15" spans="1:9" ht="15">
      <c r="A15" s="105" t="s">
        <v>51</v>
      </c>
      <c r="B15" s="106"/>
      <c r="C15" s="106"/>
      <c r="D15" s="24">
        <f>SUM(D16:D17)</f>
        <v>2264.9346222446998</v>
      </c>
      <c r="E15" s="24">
        <f>SUM(E16:E17)</f>
        <v>2.0338852570444503</v>
      </c>
      <c r="F15" s="89"/>
      <c r="H15" s="61"/>
      <c r="I15" s="62"/>
    </row>
    <row r="16" spans="1:10" ht="60">
      <c r="A16" s="15">
        <v>7</v>
      </c>
      <c r="B16" s="22" t="s">
        <v>20</v>
      </c>
      <c r="C16" s="22" t="s">
        <v>17</v>
      </c>
      <c r="D16" s="17">
        <f>E16*12*$D$2</f>
        <v>166.988552813304</v>
      </c>
      <c r="E16" s="20">
        <v>0.14995380101769398</v>
      </c>
      <c r="F16" s="89"/>
      <c r="H16" s="61"/>
      <c r="I16" s="61"/>
      <c r="J16" s="62"/>
    </row>
    <row r="17" spans="1:10" ht="75">
      <c r="A17" s="15">
        <v>8</v>
      </c>
      <c r="B17" s="22" t="s">
        <v>21</v>
      </c>
      <c r="C17" s="22" t="s">
        <v>22</v>
      </c>
      <c r="D17" s="17">
        <f>E17*12*$D$2</f>
        <v>2097.9460694313957</v>
      </c>
      <c r="E17" s="20">
        <v>1.8839314560267562</v>
      </c>
      <c r="F17" s="89"/>
      <c r="H17" s="61"/>
      <c r="I17" s="61"/>
      <c r="J17" s="62"/>
    </row>
    <row r="18" spans="1:6" ht="15">
      <c r="A18" s="105" t="s">
        <v>52</v>
      </c>
      <c r="B18" s="105"/>
      <c r="C18" s="105"/>
      <c r="D18" s="25">
        <f>SUM(D19)</f>
        <v>252.01213963866275</v>
      </c>
      <c r="E18" s="23">
        <f>E19</f>
        <v>0.22630400470425893</v>
      </c>
      <c r="F18" s="89"/>
    </row>
    <row r="19" spans="1:9" ht="15">
      <c r="A19" s="15">
        <v>9</v>
      </c>
      <c r="B19" s="22" t="s">
        <v>24</v>
      </c>
      <c r="C19" s="22" t="s">
        <v>25</v>
      </c>
      <c r="D19" s="17">
        <f>E19*12*$D$2</f>
        <v>252.01213963866275</v>
      </c>
      <c r="E19" s="20">
        <v>0.22630400470425893</v>
      </c>
      <c r="F19" s="89"/>
      <c r="H19" s="61"/>
      <c r="I19" s="71"/>
    </row>
    <row r="20" spans="1:6" ht="15">
      <c r="A20" s="9"/>
      <c r="B20" s="27" t="s">
        <v>26</v>
      </c>
      <c r="C20" s="27"/>
      <c r="D20" s="47">
        <f>D7+D11+D15+D18</f>
        <v>5513.743175461446</v>
      </c>
      <c r="E20" s="12">
        <f>E7+E11+E15+E18</f>
        <v>4.9512779952060395</v>
      </c>
      <c r="F20" s="89"/>
    </row>
    <row r="21" spans="1:6" ht="15">
      <c r="A21" s="28"/>
      <c r="B21" s="29"/>
      <c r="C21" s="30"/>
      <c r="D21" s="31"/>
      <c r="E21" s="3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213</v>
      </c>
      <c r="D23" s="75">
        <v>3320.6551</v>
      </c>
      <c r="E23" s="36">
        <f>D23/12/$D$2</f>
        <v>2.9819101113505746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3320.6551</v>
      </c>
      <c r="E24" s="39">
        <f>SUM(E23:E23)</f>
        <v>2.9819101113505746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29.25">
      <c r="A26" s="28"/>
      <c r="B26" s="29" t="s">
        <v>35</v>
      </c>
      <c r="C26" s="42">
        <f>D20+D24</f>
        <v>8834.398275461446</v>
      </c>
      <c r="D26" s="42"/>
      <c r="E26" s="42"/>
      <c r="F26" s="41"/>
    </row>
    <row r="27" spans="1:6" ht="15">
      <c r="A27" s="28"/>
      <c r="B27" s="29" t="s">
        <v>36</v>
      </c>
      <c r="C27" s="43">
        <f>E20+E24</f>
        <v>7.933188106556614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04" t="s">
        <v>38</v>
      </c>
      <c r="B33" s="104"/>
      <c r="C33" s="104"/>
      <c r="D33" s="12">
        <f>D34</f>
        <v>17.672832</v>
      </c>
      <c r="E33" s="12">
        <f>E34</f>
        <v>0.01587</v>
      </c>
    </row>
    <row r="34" spans="1:5" ht="30">
      <c r="A34" s="15">
        <v>1</v>
      </c>
      <c r="B34" s="44" t="s">
        <v>39</v>
      </c>
      <c r="C34" s="44" t="s">
        <v>40</v>
      </c>
      <c r="D34" s="17">
        <f>E34*12*$D$2</f>
        <v>17.672832</v>
      </c>
      <c r="E34" s="45">
        <v>0.01587</v>
      </c>
    </row>
    <row r="35" spans="1:5" ht="30" customHeight="1">
      <c r="A35" s="104" t="s">
        <v>41</v>
      </c>
      <c r="B35" s="104"/>
      <c r="C35" s="104"/>
      <c r="D35" s="12">
        <f>D36</f>
        <v>92.20607999999999</v>
      </c>
      <c r="E35" s="12">
        <f>E36</f>
        <v>0.08279999999999998</v>
      </c>
    </row>
    <row r="36" spans="1:5" ht="15">
      <c r="A36" s="15">
        <v>2</v>
      </c>
      <c r="B36" s="46" t="s">
        <v>44</v>
      </c>
      <c r="C36" s="8" t="s">
        <v>40</v>
      </c>
      <c r="D36" s="17">
        <f>E36*$D$2*12</f>
        <v>92.20607999999999</v>
      </c>
      <c r="E36" s="18">
        <v>0.08279999999999998</v>
      </c>
    </row>
    <row r="37" spans="1:6" ht="15">
      <c r="A37" s="9"/>
      <c r="B37" s="27" t="s">
        <v>26</v>
      </c>
      <c r="C37" s="27"/>
      <c r="D37" s="47">
        <f>D33+D35</f>
        <v>109.87891199999999</v>
      </c>
      <c r="E37" s="12">
        <f>E33+E35</f>
        <v>0.09866999999999998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78" t="s">
        <v>206</v>
      </c>
      <c r="C40" s="11" t="s">
        <v>46</v>
      </c>
      <c r="D40" s="75">
        <v>1277.2</v>
      </c>
      <c r="E40" s="36">
        <f>D40/12/$D$2</f>
        <v>1.14691091954023</v>
      </c>
      <c r="F40" s="37">
        <v>1</v>
      </c>
    </row>
    <row r="41" spans="1:6" ht="15">
      <c r="A41" s="11"/>
      <c r="B41" s="38" t="s">
        <v>34</v>
      </c>
      <c r="C41" s="10"/>
      <c r="D41" s="53">
        <f>SUM(D40:D40)</f>
        <v>1277.2</v>
      </c>
      <c r="E41" s="39">
        <f>SUM(E40:E40)</f>
        <v>1.14691091954023</v>
      </c>
      <c r="F41" s="40"/>
    </row>
    <row r="42" spans="1:6" s="55" customFormat="1" ht="15">
      <c r="A42" s="29"/>
      <c r="B42" s="29"/>
      <c r="C42" s="29"/>
      <c r="D42" s="29"/>
      <c r="E42" s="29"/>
      <c r="F42" s="28"/>
    </row>
    <row r="43" spans="2:3" ht="29.25">
      <c r="B43" s="29" t="s">
        <v>173</v>
      </c>
      <c r="C43" s="100">
        <f>C26</f>
        <v>8834.398275461446</v>
      </c>
    </row>
  </sheetData>
  <mergeCells count="8">
    <mergeCell ref="A4:E4"/>
    <mergeCell ref="A7:C7"/>
    <mergeCell ref="A11:C11"/>
    <mergeCell ref="A15:C15"/>
    <mergeCell ref="A18:C18"/>
    <mergeCell ref="A30:F30"/>
    <mergeCell ref="A33:C33"/>
    <mergeCell ref="A35:C35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3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875" style="3" customWidth="1"/>
    <col min="7" max="16384" width="9.125" style="3" customWidth="1"/>
  </cols>
  <sheetData>
    <row r="1" ht="15">
      <c r="B1" s="99" t="s">
        <v>174</v>
      </c>
    </row>
    <row r="2" spans="1:6" ht="43.5" customHeight="1">
      <c r="A2" s="2"/>
      <c r="B2" s="1" t="s">
        <v>184</v>
      </c>
      <c r="C2" s="4"/>
      <c r="D2" s="101">
        <v>78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15">
      <c r="A7" s="108" t="s">
        <v>47</v>
      </c>
      <c r="B7" s="109"/>
      <c r="C7" s="110"/>
      <c r="D7" s="12">
        <f>SUM(D8:D10)</f>
        <v>1585.0794789192998</v>
      </c>
      <c r="E7" s="12">
        <f>SUM(E8:E10)</f>
        <v>1.6934609817513888</v>
      </c>
      <c r="F7" s="89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1147.1182789746567</v>
      </c>
      <c r="E8" s="20">
        <v>1.2255537168532658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331.27920000000006</v>
      </c>
      <c r="E9" s="60">
        <v>0.35393076923076927</v>
      </c>
      <c r="F9" s="89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106.68199994464311</v>
      </c>
      <c r="E10" s="17">
        <v>0.11397649566735375</v>
      </c>
      <c r="F10" s="89"/>
    </row>
    <row r="11" spans="1:6" ht="15">
      <c r="A11" s="108" t="s">
        <v>50</v>
      </c>
      <c r="B11" s="111"/>
      <c r="C11" s="112"/>
      <c r="D11" s="23">
        <f>SUM(D12:D14)</f>
        <v>1572.764526348445</v>
      </c>
      <c r="E11" s="23">
        <f>SUM(E12:E14)</f>
        <v>1.6803039811415013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57.10017824101156</v>
      </c>
      <c r="E12" s="17">
        <v>0.061004463932704665</v>
      </c>
      <c r="F12" s="89"/>
    </row>
    <row r="13" spans="1:6" ht="30">
      <c r="A13" s="15">
        <v>5</v>
      </c>
      <c r="B13" s="22" t="s">
        <v>59</v>
      </c>
      <c r="C13" s="22" t="s">
        <v>17</v>
      </c>
      <c r="D13" s="17">
        <f>E13*12*$D$2</f>
        <v>155.2470037128301</v>
      </c>
      <c r="E13" s="17">
        <v>0.1658621834538783</v>
      </c>
      <c r="F13" s="89"/>
    </row>
    <row r="14" spans="1:6" ht="90">
      <c r="A14" s="15">
        <v>6</v>
      </c>
      <c r="B14" s="22" t="s">
        <v>60</v>
      </c>
      <c r="C14" s="22" t="s">
        <v>17</v>
      </c>
      <c r="D14" s="17">
        <f>E14*12*$D$2</f>
        <v>1360.4173443946036</v>
      </c>
      <c r="E14" s="17">
        <v>1.4534373337549182</v>
      </c>
      <c r="F14" s="89"/>
    </row>
    <row r="15" spans="1:6" ht="15">
      <c r="A15" s="105" t="s">
        <v>51</v>
      </c>
      <c r="B15" s="106"/>
      <c r="C15" s="106"/>
      <c r="D15" s="24">
        <f>SUM(D16:D17)</f>
        <v>2742.52146619807</v>
      </c>
      <c r="E15" s="24">
        <f>SUM(E16:E17)</f>
        <v>2.930044301493665</v>
      </c>
      <c r="F15" s="89"/>
    </row>
    <row r="16" spans="1:6" ht="75">
      <c r="A16" s="15">
        <v>7</v>
      </c>
      <c r="B16" s="22" t="s">
        <v>53</v>
      </c>
      <c r="C16" s="22" t="s">
        <v>17</v>
      </c>
      <c r="D16" s="17">
        <f>E16*12*$D$2</f>
        <v>163.5381078201059</v>
      </c>
      <c r="E16" s="17">
        <v>0.17472020066250632</v>
      </c>
      <c r="F16" s="89"/>
    </row>
    <row r="17" spans="1:6" ht="105">
      <c r="A17" s="15">
        <v>8</v>
      </c>
      <c r="B17" s="22" t="s">
        <v>21</v>
      </c>
      <c r="C17" s="22" t="s">
        <v>61</v>
      </c>
      <c r="D17" s="17">
        <f>E17*12*$D$2</f>
        <v>2578.983358377964</v>
      </c>
      <c r="E17" s="20">
        <v>2.7553241008311584</v>
      </c>
      <c r="F17" s="89"/>
    </row>
    <row r="18" spans="1:6" ht="15">
      <c r="A18" s="105" t="s">
        <v>52</v>
      </c>
      <c r="B18" s="105"/>
      <c r="C18" s="105"/>
      <c r="D18" s="25">
        <f>SUM(D19)</f>
        <v>269.129400302929</v>
      </c>
      <c r="E18" s="25">
        <f>E19</f>
        <v>0.2875314105800524</v>
      </c>
      <c r="F18" s="89"/>
    </row>
    <row r="19" spans="1:6" ht="15">
      <c r="A19" s="15">
        <v>9</v>
      </c>
      <c r="B19" s="22" t="s">
        <v>24</v>
      </c>
      <c r="C19" s="22" t="s">
        <v>25</v>
      </c>
      <c r="D19" s="17">
        <f>E19*12*$D$2</f>
        <v>269.129400302929</v>
      </c>
      <c r="E19" s="26">
        <v>0.2875314105800524</v>
      </c>
      <c r="F19" s="89"/>
    </row>
    <row r="20" spans="1:6" ht="15">
      <c r="A20" s="9"/>
      <c r="B20" s="27" t="s">
        <v>26</v>
      </c>
      <c r="C20" s="27"/>
      <c r="D20" s="47">
        <f>D7+D11+D15+D18</f>
        <v>6169.494871768744</v>
      </c>
      <c r="E20" s="12">
        <f>E7+E11+E15+E18</f>
        <v>6.591340674966607</v>
      </c>
      <c r="F20" s="89"/>
    </row>
    <row r="21" spans="1:6" ht="15">
      <c r="A21" s="28"/>
      <c r="B21" s="29"/>
      <c r="C21" s="30"/>
      <c r="D21" s="81"/>
      <c r="E21" s="61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214</v>
      </c>
      <c r="D23" s="75">
        <v>2792.5191</v>
      </c>
      <c r="E23" s="36">
        <f>D23/12/$D$2</f>
        <v>2.983460576923077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2792.5191</v>
      </c>
      <c r="E24" s="39">
        <f>SUM(E23:E23)</f>
        <v>2.983460576923077</v>
      </c>
      <c r="F24" s="40"/>
    </row>
    <row r="25" spans="1:6" ht="15">
      <c r="A25" s="28"/>
      <c r="B25" s="29"/>
      <c r="C25" s="30"/>
      <c r="D25" s="81"/>
      <c r="E25" s="61"/>
      <c r="F25" s="2"/>
    </row>
    <row r="26" spans="1:6" ht="29.25">
      <c r="A26" s="28"/>
      <c r="B26" s="29" t="s">
        <v>35</v>
      </c>
      <c r="C26" s="42">
        <f>D20+D24</f>
        <v>8962.013971768743</v>
      </c>
      <c r="D26" s="42"/>
      <c r="E26" s="42"/>
      <c r="F26" s="41"/>
    </row>
    <row r="27" spans="1:6" ht="15">
      <c r="A27" s="28"/>
      <c r="B27" s="29" t="s">
        <v>36</v>
      </c>
      <c r="C27" s="43">
        <f>E20+E24</f>
        <v>9.574801251889683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33" customHeight="1">
      <c r="A31" s="107" t="s">
        <v>37</v>
      </c>
      <c r="B31" s="107"/>
      <c r="C31" s="107"/>
      <c r="D31" s="107"/>
      <c r="E31" s="107"/>
      <c r="F31" s="6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04" t="s">
        <v>38</v>
      </c>
      <c r="B34" s="104"/>
      <c r="C34" s="104"/>
      <c r="D34" s="12">
        <f>D35</f>
        <v>11.840399999999999</v>
      </c>
      <c r="E34" s="12">
        <f>E35</f>
        <v>0.012649999999999998</v>
      </c>
    </row>
    <row r="35" spans="1:5" ht="30">
      <c r="A35" s="15">
        <v>1</v>
      </c>
      <c r="B35" s="44" t="s">
        <v>39</v>
      </c>
      <c r="C35" s="44" t="s">
        <v>40</v>
      </c>
      <c r="D35" s="17">
        <f>E35*12*$D$2</f>
        <v>11.840399999999999</v>
      </c>
      <c r="E35" s="45">
        <v>0.012649999999999998</v>
      </c>
    </row>
    <row r="36" spans="1:5" ht="30" customHeight="1">
      <c r="A36" s="104" t="s">
        <v>41</v>
      </c>
      <c r="B36" s="104"/>
      <c r="C36" s="104"/>
      <c r="D36" s="12">
        <f>D37+D38</f>
        <v>94.72319999999998</v>
      </c>
      <c r="E36" s="12">
        <f>E37+E38</f>
        <v>0.10119999999999998</v>
      </c>
    </row>
    <row r="37" spans="1:5" ht="30" customHeight="1">
      <c r="A37" s="15">
        <v>2</v>
      </c>
      <c r="B37" s="44" t="s">
        <v>42</v>
      </c>
      <c r="C37" s="44" t="s">
        <v>43</v>
      </c>
      <c r="D37" s="17">
        <f>E37*$D$2*12</f>
        <v>23.680799999999994</v>
      </c>
      <c r="E37" s="45">
        <v>0.025299999999999996</v>
      </c>
    </row>
    <row r="38" spans="1:5" ht="15">
      <c r="A38" s="15">
        <v>3</v>
      </c>
      <c r="B38" s="46" t="s">
        <v>44</v>
      </c>
      <c r="C38" s="8" t="s">
        <v>40</v>
      </c>
      <c r="D38" s="17">
        <f>E38*$D$2*12</f>
        <v>71.04239999999999</v>
      </c>
      <c r="E38" s="18">
        <v>0.0759</v>
      </c>
    </row>
    <row r="39" spans="1:6" ht="15">
      <c r="A39" s="9"/>
      <c r="B39" s="27" t="s">
        <v>26</v>
      </c>
      <c r="C39" s="27"/>
      <c r="D39" s="47">
        <f>D34+D36</f>
        <v>106.56359999999998</v>
      </c>
      <c r="E39" s="12">
        <f>E34+E36</f>
        <v>0.11384999999999998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31</v>
      </c>
      <c r="F41" s="11" t="s">
        <v>32</v>
      </c>
    </row>
    <row r="42" spans="1:6" ht="15">
      <c r="A42" s="11">
        <v>1</v>
      </c>
      <c r="B42" s="78" t="s">
        <v>206</v>
      </c>
      <c r="C42" s="11" t="s">
        <v>46</v>
      </c>
      <c r="D42" s="75">
        <v>1277.2</v>
      </c>
      <c r="E42" s="36">
        <f>D42/12/$D$2</f>
        <v>1.3645299145299146</v>
      </c>
      <c r="F42" s="37">
        <v>1</v>
      </c>
    </row>
    <row r="43" spans="1:6" ht="15">
      <c r="A43" s="11"/>
      <c r="B43" s="38" t="s">
        <v>34</v>
      </c>
      <c r="C43" s="10"/>
      <c r="D43" s="53">
        <f>SUM(D42:D42)</f>
        <v>1277.2</v>
      </c>
      <c r="E43" s="39">
        <f>SUM(E42:E42)</f>
        <v>1.3645299145299146</v>
      </c>
      <c r="F43" s="40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2:3" ht="29.25">
      <c r="B46" s="29" t="s">
        <v>226</v>
      </c>
      <c r="C46" s="42">
        <f>C26</f>
        <v>8962.013971768743</v>
      </c>
    </row>
  </sheetData>
  <sheetProtection/>
  <mergeCells count="8">
    <mergeCell ref="A4:E4"/>
    <mergeCell ref="A34:C34"/>
    <mergeCell ref="A36:C36"/>
    <mergeCell ref="A7:C7"/>
    <mergeCell ref="A11:C11"/>
    <mergeCell ref="A15:C15"/>
    <mergeCell ref="A18:C18"/>
    <mergeCell ref="A31:E31"/>
  </mergeCells>
  <printOptions/>
  <pageMargins left="0.3937007874015748" right="0.2755905511811024" top="0.31496062992125984" bottom="0.3149606299212598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22" sqref="E2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225</v>
      </c>
    </row>
    <row r="2" spans="1:6" ht="28.5" customHeight="1">
      <c r="A2" s="2"/>
      <c r="B2" s="1" t="s">
        <v>123</v>
      </c>
      <c r="C2" s="4"/>
      <c r="D2" s="5">
        <v>81.5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1585.0794789193003</v>
      </c>
      <c r="E7" s="12">
        <f>SUM(E8:E10)</f>
        <v>1.620735663516667</v>
      </c>
      <c r="F7" s="8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1147.1182789746572</v>
      </c>
      <c r="E8" s="20">
        <v>1.1729225756387087</v>
      </c>
      <c r="F8" s="89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331.27920000000006</v>
      </c>
      <c r="E9" s="60">
        <v>0.3387312883435583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106.68199994464317</v>
      </c>
      <c r="E10" s="17">
        <v>0.10908179953439995</v>
      </c>
      <c r="F10" s="89"/>
      <c r="G10" s="14"/>
    </row>
    <row r="11" spans="1:7" ht="15">
      <c r="A11" s="108" t="s">
        <v>50</v>
      </c>
      <c r="B11" s="111"/>
      <c r="C11" s="112"/>
      <c r="D11" s="23">
        <f>SUM(D12:D14)</f>
        <v>1645.8001200217</v>
      </c>
      <c r="E11" s="23">
        <f>SUM(E12:E14)</f>
        <v>1.682822208611145</v>
      </c>
      <c r="F11" s="89"/>
      <c r="G11" s="14"/>
    </row>
    <row r="12" spans="1:7" ht="15" customHeight="1">
      <c r="A12" s="11">
        <v>4</v>
      </c>
      <c r="B12" s="22" t="s">
        <v>16</v>
      </c>
      <c r="C12" s="22" t="s">
        <v>17</v>
      </c>
      <c r="D12" s="17">
        <f>E12*$D$2*12</f>
        <v>57.10017824101163</v>
      </c>
      <c r="E12" s="20">
        <v>0.05838464032823275</v>
      </c>
      <c r="F12" s="89"/>
      <c r="G12" s="14"/>
    </row>
    <row r="13" spans="1:7" ht="30">
      <c r="A13" s="11">
        <v>5</v>
      </c>
      <c r="B13" s="22" t="s">
        <v>59</v>
      </c>
      <c r="C13" s="22" t="s">
        <v>17</v>
      </c>
      <c r="D13" s="17">
        <f>E13*$D$2*12</f>
        <v>155.2470037128296</v>
      </c>
      <c r="E13" s="20">
        <v>0.1587392676000303</v>
      </c>
      <c r="F13" s="89"/>
      <c r="G13" s="14"/>
    </row>
    <row r="14" spans="1:7" ht="90">
      <c r="A14" s="15">
        <v>6</v>
      </c>
      <c r="B14" s="22" t="s">
        <v>60</v>
      </c>
      <c r="C14" s="22" t="s">
        <v>17</v>
      </c>
      <c r="D14" s="17">
        <f>E14*12*$D$2</f>
        <v>1433.4529380678587</v>
      </c>
      <c r="E14" s="17">
        <v>1.465698300682882</v>
      </c>
      <c r="F14" s="89"/>
      <c r="G14" s="14"/>
    </row>
    <row r="15" spans="1:7" ht="15">
      <c r="A15" s="105" t="s">
        <v>51</v>
      </c>
      <c r="B15" s="106"/>
      <c r="C15" s="106"/>
      <c r="D15" s="24">
        <f>SUM(D16:D17)</f>
        <v>2769.2304046927306</v>
      </c>
      <c r="E15" s="24">
        <f>SUM(E16:E17)</f>
        <v>2.831523931178661</v>
      </c>
      <c r="F15" s="89"/>
      <c r="G15" s="14"/>
    </row>
    <row r="16" spans="1:7" ht="75">
      <c r="A16" s="15">
        <v>7</v>
      </c>
      <c r="B16" s="22" t="s">
        <v>53</v>
      </c>
      <c r="C16" s="22" t="s">
        <v>17</v>
      </c>
      <c r="D16" s="17">
        <f>E16*12*$D$2</f>
        <v>164.90471876828235</v>
      </c>
      <c r="E16" s="17">
        <v>0.16861423186940933</v>
      </c>
      <c r="F16" s="89"/>
      <c r="G16" s="14"/>
    </row>
    <row r="17" spans="1:7" ht="105">
      <c r="A17" s="15">
        <v>8</v>
      </c>
      <c r="B17" s="22" t="s">
        <v>21</v>
      </c>
      <c r="C17" s="22" t="s">
        <v>61</v>
      </c>
      <c r="D17" s="17">
        <f>E17*12*$D$2</f>
        <v>2604.3256859244484</v>
      </c>
      <c r="E17" s="17">
        <v>2.662909699309252</v>
      </c>
      <c r="F17" s="89"/>
      <c r="G17" s="14"/>
    </row>
    <row r="18" spans="1:7" ht="15">
      <c r="A18" s="105" t="s">
        <v>52</v>
      </c>
      <c r="B18" s="105"/>
      <c r="C18" s="105"/>
      <c r="D18" s="25">
        <f>SUM(D19)</f>
        <v>258.99516035017984</v>
      </c>
      <c r="E18" s="25">
        <f>E19</f>
        <v>0.26482122735192215</v>
      </c>
      <c r="F18" s="89"/>
      <c r="G18" s="14"/>
    </row>
    <row r="19" spans="1:7" ht="15">
      <c r="A19" s="15">
        <v>9</v>
      </c>
      <c r="B19" s="22" t="s">
        <v>24</v>
      </c>
      <c r="C19" s="22" t="s">
        <v>25</v>
      </c>
      <c r="D19" s="17">
        <f>E19*12*$D$2</f>
        <v>258.99516035017984</v>
      </c>
      <c r="E19" s="26">
        <v>0.26482122735192215</v>
      </c>
      <c r="F19" s="89"/>
      <c r="G19" s="14"/>
    </row>
    <row r="20" spans="1:7" ht="15">
      <c r="A20" s="9"/>
      <c r="B20" s="27" t="s">
        <v>26</v>
      </c>
      <c r="C20" s="27"/>
      <c r="D20" s="47">
        <f>D7+D11+D15+D18</f>
        <v>6259.10516398391</v>
      </c>
      <c r="E20" s="12">
        <f>E7+E11+E15+E18</f>
        <v>6.399903030658395</v>
      </c>
      <c r="F20" s="89"/>
      <c r="G20" s="14"/>
    </row>
    <row r="21" spans="1:6" ht="15">
      <c r="A21" s="28"/>
      <c r="B21" s="29"/>
      <c r="C21" s="30"/>
      <c r="D21" s="81"/>
      <c r="E21" s="61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215</v>
      </c>
      <c r="D23" s="75">
        <v>2917.95</v>
      </c>
      <c r="E23" s="36">
        <f>D23/12/$D$2</f>
        <v>2.9835889570552148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2917.95</v>
      </c>
      <c r="E24" s="39">
        <f>SUM(E23:E23)</f>
        <v>2.9835889570552148</v>
      </c>
      <c r="F24" s="40"/>
    </row>
    <row r="25" spans="1:6" ht="15">
      <c r="A25" s="28"/>
      <c r="B25" s="29"/>
      <c r="C25" s="30"/>
      <c r="D25" s="81"/>
      <c r="E25" s="61"/>
      <c r="F25" s="2"/>
    </row>
    <row r="26" spans="1:6" ht="29.25">
      <c r="A26" s="28"/>
      <c r="B26" s="29" t="s">
        <v>35</v>
      </c>
      <c r="C26" s="42">
        <f>D20+D24</f>
        <v>9177.05516398391</v>
      </c>
      <c r="D26" s="42"/>
      <c r="E26" s="42"/>
      <c r="F26" s="41"/>
    </row>
    <row r="27" spans="1:6" ht="15">
      <c r="A27" s="28"/>
      <c r="B27" s="29" t="s">
        <v>36</v>
      </c>
      <c r="C27" s="43">
        <f>E20+E24</f>
        <v>9.38349198771361</v>
      </c>
      <c r="D27" s="41"/>
      <c r="E27" s="41"/>
      <c r="F27" s="41"/>
    </row>
    <row r="28" spans="1:6" ht="15">
      <c r="A28" s="28"/>
      <c r="B28" s="29"/>
      <c r="C28" s="43"/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" customHeight="1">
      <c r="A33" s="104" t="s">
        <v>38</v>
      </c>
      <c r="B33" s="104"/>
      <c r="C33" s="104"/>
      <c r="D33" s="12">
        <f>D34</f>
        <v>13.4964</v>
      </c>
      <c r="E33" s="12">
        <f>E34</f>
        <v>0.0138</v>
      </c>
    </row>
    <row r="34" spans="1:5" ht="30">
      <c r="A34" s="15">
        <v>1</v>
      </c>
      <c r="B34" s="44" t="s">
        <v>39</v>
      </c>
      <c r="C34" s="44" t="s">
        <v>91</v>
      </c>
      <c r="D34" s="17">
        <f>E34*12*$D$2</f>
        <v>13.4964</v>
      </c>
      <c r="E34" s="45">
        <v>0.0138</v>
      </c>
    </row>
    <row r="35" spans="1:5" ht="30" customHeight="1">
      <c r="A35" s="104" t="s">
        <v>41</v>
      </c>
      <c r="B35" s="104"/>
      <c r="C35" s="104"/>
      <c r="D35" s="12">
        <f>D36+D37</f>
        <v>107.9712</v>
      </c>
      <c r="E35" s="12">
        <f>E36+E37</f>
        <v>0.11039999999999998</v>
      </c>
    </row>
    <row r="36" spans="1:5" ht="30" customHeight="1">
      <c r="A36" s="15">
        <v>2</v>
      </c>
      <c r="B36" s="44" t="s">
        <v>42</v>
      </c>
      <c r="C36" s="44" t="s">
        <v>43</v>
      </c>
      <c r="D36" s="17">
        <f>E36*$D$2*12</f>
        <v>26.992800000000003</v>
      </c>
      <c r="E36" s="45">
        <v>0.0276</v>
      </c>
    </row>
    <row r="37" spans="1:5" ht="15">
      <c r="A37" s="15">
        <v>3</v>
      </c>
      <c r="B37" s="46" t="s">
        <v>44</v>
      </c>
      <c r="C37" s="8" t="s">
        <v>91</v>
      </c>
      <c r="D37" s="17">
        <f>E37*$D$2*12</f>
        <v>80.9784</v>
      </c>
      <c r="E37" s="18">
        <v>0.08279999999999998</v>
      </c>
    </row>
    <row r="38" spans="1:6" ht="15">
      <c r="A38" s="9"/>
      <c r="B38" s="27" t="s">
        <v>26</v>
      </c>
      <c r="C38" s="27"/>
      <c r="D38" s="47">
        <f>D33+D35</f>
        <v>121.46759999999999</v>
      </c>
      <c r="E38" s="12">
        <f>E33+E35</f>
        <v>0.12419999999999998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31</v>
      </c>
      <c r="F40" s="11" t="s">
        <v>32</v>
      </c>
    </row>
    <row r="41" spans="1:6" ht="15">
      <c r="A41" s="11">
        <v>1</v>
      </c>
      <c r="B41" s="78" t="s">
        <v>206</v>
      </c>
      <c r="C41" s="11" t="s">
        <v>46</v>
      </c>
      <c r="D41" s="75">
        <v>1277.2</v>
      </c>
      <c r="E41" s="36">
        <f>D41/12/$D$2</f>
        <v>1.3059304703476482</v>
      </c>
      <c r="F41" s="37">
        <v>1</v>
      </c>
    </row>
    <row r="42" spans="1:6" ht="15">
      <c r="A42" s="11"/>
      <c r="B42" s="38" t="s">
        <v>34</v>
      </c>
      <c r="C42" s="10"/>
      <c r="D42" s="53">
        <f>SUM(D41:D41)</f>
        <v>1277.2</v>
      </c>
      <c r="E42" s="39">
        <f>SUM(E41:E41)</f>
        <v>1.3059304703476482</v>
      </c>
      <c r="F42" s="40"/>
    </row>
    <row r="44" spans="2:3" ht="29.25">
      <c r="B44" s="29" t="s">
        <v>224</v>
      </c>
      <c r="C44" s="83">
        <f>C26</f>
        <v>9177.05516398391</v>
      </c>
    </row>
  </sheetData>
  <sheetProtection/>
  <mergeCells count="8">
    <mergeCell ref="A30:F30"/>
    <mergeCell ref="A33:C33"/>
    <mergeCell ref="A35:C35"/>
    <mergeCell ref="A4:E4"/>
    <mergeCell ref="A7:C7"/>
    <mergeCell ref="A11:C11"/>
    <mergeCell ref="A15:C15"/>
    <mergeCell ref="A18:C1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4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223</v>
      </c>
    </row>
    <row r="2" spans="1:6" ht="24.75" customHeight="1">
      <c r="A2" s="2"/>
      <c r="B2" s="1" t="s">
        <v>124</v>
      </c>
      <c r="C2" s="4"/>
      <c r="D2" s="5">
        <v>81</v>
      </c>
      <c r="E2" s="6" t="s">
        <v>1</v>
      </c>
      <c r="F2" s="2"/>
    </row>
    <row r="3" spans="1:6" ht="24" customHeight="1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4.25" customHeight="1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1811.5194044792</v>
      </c>
      <c r="E7" s="12">
        <f>SUM(E8:E10)</f>
        <v>1.8637030910279835</v>
      </c>
      <c r="F7" s="8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1310.9923188281791</v>
      </c>
      <c r="E8" s="20">
        <v>1.3487575296586205</v>
      </c>
      <c r="F8" s="89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378.60480000000007</v>
      </c>
      <c r="E9" s="60">
        <v>0.38951111111111114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121.92228565102076</v>
      </c>
      <c r="E10" s="17">
        <v>0.1254344502582518</v>
      </c>
      <c r="F10" s="89"/>
      <c r="G10" s="14"/>
    </row>
    <row r="11" spans="1:7" ht="15">
      <c r="A11" s="108" t="s">
        <v>50</v>
      </c>
      <c r="B11" s="111"/>
      <c r="C11" s="112"/>
      <c r="D11" s="23">
        <f>SUM(D12:D14)</f>
        <v>1550.6839980286277</v>
      </c>
      <c r="E11" s="23">
        <f>SUM(E12:E14)</f>
        <v>1.59535390743686</v>
      </c>
      <c r="F11" s="89"/>
      <c r="G11" s="14"/>
    </row>
    <row r="12" spans="1:7" ht="15" customHeight="1">
      <c r="A12" s="11">
        <v>4</v>
      </c>
      <c r="B12" s="22" t="s">
        <v>16</v>
      </c>
      <c r="C12" s="22" t="s">
        <v>17</v>
      </c>
      <c r="D12" s="17">
        <f>E12*$D$2*12</f>
        <v>57.10017824101152</v>
      </c>
      <c r="E12" s="20">
        <v>0.058745039342604444</v>
      </c>
      <c r="F12" s="89"/>
      <c r="G12" s="14"/>
    </row>
    <row r="13" spans="1:7" ht="30">
      <c r="A13" s="11">
        <v>5</v>
      </c>
      <c r="B13" s="22" t="s">
        <v>59</v>
      </c>
      <c r="C13" s="22" t="s">
        <v>17</v>
      </c>
      <c r="D13" s="17">
        <f>E13*$D$2*12</f>
        <v>155.24700371282955</v>
      </c>
      <c r="E13" s="20">
        <v>0.15971913962225262</v>
      </c>
      <c r="F13" s="89"/>
      <c r="G13" s="14"/>
    </row>
    <row r="14" spans="1:7" ht="90">
      <c r="A14" s="15">
        <v>6</v>
      </c>
      <c r="B14" s="22" t="s">
        <v>60</v>
      </c>
      <c r="C14" s="22" t="s">
        <v>17</v>
      </c>
      <c r="D14" s="17">
        <f>E14*12*$D$2</f>
        <v>1338.3368160747866</v>
      </c>
      <c r="E14" s="17">
        <v>1.3768897284720027</v>
      </c>
      <c r="F14" s="89"/>
      <c r="G14" s="14"/>
    </row>
    <row r="15" spans="1:7" ht="15">
      <c r="A15" s="105" t="s">
        <v>51</v>
      </c>
      <c r="B15" s="106"/>
      <c r="C15" s="106"/>
      <c r="D15" s="24">
        <f>SUM(D16:D17)</f>
        <v>2765.414842050631</v>
      </c>
      <c r="E15" s="24">
        <f>SUM(E16:E17)</f>
        <v>2.845076997994476</v>
      </c>
      <c r="F15" s="89"/>
      <c r="G15" s="14"/>
    </row>
    <row r="16" spans="1:7" ht="75">
      <c r="A16" s="15">
        <v>7</v>
      </c>
      <c r="B16" s="22" t="s">
        <v>53</v>
      </c>
      <c r="C16" s="22" t="s">
        <v>17</v>
      </c>
      <c r="D16" s="17">
        <f>E16*12*$D$2</f>
        <v>164.7094886328279</v>
      </c>
      <c r="E16" s="17">
        <v>0.1694542064123744</v>
      </c>
      <c r="F16" s="89"/>
      <c r="G16" s="14"/>
    </row>
    <row r="17" spans="1:7" ht="105">
      <c r="A17" s="15">
        <v>8</v>
      </c>
      <c r="B17" s="22" t="s">
        <v>21</v>
      </c>
      <c r="C17" s="22" t="s">
        <v>61</v>
      </c>
      <c r="D17" s="17">
        <f>E17*12*$D$2</f>
        <v>2600.705353417803</v>
      </c>
      <c r="E17" s="17">
        <v>2.675622791582102</v>
      </c>
      <c r="F17" s="89"/>
      <c r="G17" s="14"/>
    </row>
    <row r="18" spans="1:7" ht="15">
      <c r="A18" s="105" t="s">
        <v>52</v>
      </c>
      <c r="B18" s="105"/>
      <c r="C18" s="105"/>
      <c r="D18" s="25">
        <f>SUM(D19)</f>
        <v>260.7856224432946</v>
      </c>
      <c r="E18" s="25">
        <f>E19</f>
        <v>0.26829796547664053</v>
      </c>
      <c r="F18" s="89"/>
      <c r="G18" s="14"/>
    </row>
    <row r="19" spans="1:7" ht="15">
      <c r="A19" s="15">
        <v>9</v>
      </c>
      <c r="B19" s="22" t="s">
        <v>24</v>
      </c>
      <c r="C19" s="22" t="s">
        <v>25</v>
      </c>
      <c r="D19" s="17">
        <f>E19*12*$D$2</f>
        <v>260.7856224432946</v>
      </c>
      <c r="E19" s="26">
        <v>0.26829796547664053</v>
      </c>
      <c r="F19" s="89"/>
      <c r="G19" s="14"/>
    </row>
    <row r="20" spans="1:7" ht="15">
      <c r="A20" s="9"/>
      <c r="B20" s="27" t="s">
        <v>26</v>
      </c>
      <c r="C20" s="27"/>
      <c r="D20" s="47">
        <f>D7+D11+D15+D18</f>
        <v>6388.403867001753</v>
      </c>
      <c r="E20" s="12">
        <f>E7+E11+E15+E18</f>
        <v>6.57243196193596</v>
      </c>
      <c r="F20" s="89"/>
      <c r="G20" s="14"/>
    </row>
    <row r="21" spans="1:6" ht="11.25" customHeight="1">
      <c r="A21" s="28"/>
      <c r="B21" s="29"/>
      <c r="C21" s="30"/>
      <c r="D21" s="81"/>
      <c r="E21" s="61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78" t="s">
        <v>120</v>
      </c>
      <c r="C23" s="11" t="s">
        <v>216</v>
      </c>
      <c r="D23" s="75">
        <v>2898.1463</v>
      </c>
      <c r="E23" s="36">
        <f>D23/12/$D$2</f>
        <v>2.9816319958847735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2898.1463</v>
      </c>
      <c r="E24" s="39">
        <f>SUM(E23:E23)</f>
        <v>2.9816319958847735</v>
      </c>
      <c r="F24" s="40"/>
    </row>
    <row r="25" spans="1:6" ht="12" customHeight="1">
      <c r="A25" s="28"/>
      <c r="B25" s="29"/>
      <c r="C25" s="30"/>
      <c r="D25" s="81"/>
      <c r="E25" s="61"/>
      <c r="F25" s="2"/>
    </row>
    <row r="26" spans="1:6" ht="29.25">
      <c r="A26" s="28"/>
      <c r="B26" s="29" t="s">
        <v>35</v>
      </c>
      <c r="C26" s="42">
        <f>D20+D24</f>
        <v>9286.550167001753</v>
      </c>
      <c r="D26" s="42"/>
      <c r="E26" s="42"/>
      <c r="F26" s="41"/>
    </row>
    <row r="27" spans="1:6" ht="15">
      <c r="A27" s="28"/>
      <c r="B27" s="29" t="s">
        <v>36</v>
      </c>
      <c r="C27" s="43">
        <f>E20+E24</f>
        <v>9.554063957820734</v>
      </c>
      <c r="D27" s="41"/>
      <c r="E27" s="41"/>
      <c r="F27" s="41"/>
    </row>
    <row r="28" spans="1:6" ht="15.75" customHeight="1">
      <c r="A28" s="28"/>
      <c r="B28" s="29"/>
      <c r="C28" s="43"/>
      <c r="D28" s="41"/>
      <c r="E28" s="41"/>
      <c r="F28" s="41"/>
    </row>
    <row r="29" spans="1:6" ht="13.5" customHeight="1">
      <c r="A29" s="2"/>
      <c r="B29" s="2"/>
      <c r="C29" s="2"/>
      <c r="D29" s="2"/>
      <c r="E29" s="2"/>
      <c r="F29" s="2"/>
    </row>
    <row r="30" spans="1:6" ht="33" customHeight="1">
      <c r="A30" s="107" t="s">
        <v>37</v>
      </c>
      <c r="B30" s="107"/>
      <c r="C30" s="107"/>
      <c r="D30" s="107"/>
      <c r="E30" s="107"/>
      <c r="F30" s="107"/>
    </row>
    <row r="31" spans="1:6" ht="15">
      <c r="A31" s="1"/>
      <c r="B31" s="1"/>
      <c r="C31" s="1"/>
      <c r="D31" s="2"/>
      <c r="E31" s="2"/>
      <c r="F31" s="2"/>
    </row>
    <row r="32" spans="1:6" ht="71.25">
      <c r="A32" s="8"/>
      <c r="B32" s="9" t="s">
        <v>3</v>
      </c>
      <c r="C32" s="9" t="s">
        <v>4</v>
      </c>
      <c r="D32" s="9" t="s">
        <v>5</v>
      </c>
      <c r="E32" s="9" t="s">
        <v>6</v>
      </c>
      <c r="F32" s="2"/>
    </row>
    <row r="33" spans="1:5" ht="30.75" customHeight="1">
      <c r="A33" s="104" t="s">
        <v>38</v>
      </c>
      <c r="B33" s="104"/>
      <c r="C33" s="104"/>
      <c r="D33" s="12">
        <f>D34</f>
        <v>13.4136</v>
      </c>
      <c r="E33" s="12">
        <f>E34</f>
        <v>0.0138</v>
      </c>
    </row>
    <row r="34" spans="1:5" ht="30">
      <c r="A34" s="15">
        <v>1</v>
      </c>
      <c r="B34" s="44" t="s">
        <v>39</v>
      </c>
      <c r="C34" s="44" t="s">
        <v>91</v>
      </c>
      <c r="D34" s="17">
        <f>E34*12*$D$2</f>
        <v>13.4136</v>
      </c>
      <c r="E34" s="45">
        <v>0.0138</v>
      </c>
    </row>
    <row r="35" spans="1:5" ht="30" customHeight="1">
      <c r="A35" s="104" t="s">
        <v>41</v>
      </c>
      <c r="B35" s="104"/>
      <c r="C35" s="104"/>
      <c r="D35" s="12">
        <f>D36+D37</f>
        <v>107.30879999999999</v>
      </c>
      <c r="E35" s="12">
        <f>E36+E37</f>
        <v>0.11039999999999998</v>
      </c>
    </row>
    <row r="36" spans="1:5" ht="30" customHeight="1">
      <c r="A36" s="15">
        <v>2</v>
      </c>
      <c r="B36" s="44" t="s">
        <v>42</v>
      </c>
      <c r="C36" s="44" t="s">
        <v>43</v>
      </c>
      <c r="D36" s="17">
        <f>E36*$D$2*12</f>
        <v>26.827199999999998</v>
      </c>
      <c r="E36" s="45">
        <v>0.0276</v>
      </c>
    </row>
    <row r="37" spans="1:5" ht="15">
      <c r="A37" s="15">
        <v>3</v>
      </c>
      <c r="B37" s="46" t="s">
        <v>44</v>
      </c>
      <c r="C37" s="8" t="s">
        <v>91</v>
      </c>
      <c r="D37" s="17">
        <f>E37*$D$2*12</f>
        <v>80.48159999999999</v>
      </c>
      <c r="E37" s="18">
        <v>0.08279999999999998</v>
      </c>
    </row>
    <row r="38" spans="1:6" ht="15">
      <c r="A38" s="9"/>
      <c r="B38" s="27" t="s">
        <v>26</v>
      </c>
      <c r="C38" s="27"/>
      <c r="D38" s="47">
        <f>D33+D35</f>
        <v>120.7224</v>
      </c>
      <c r="E38" s="12">
        <f>E33+E35</f>
        <v>0.12419999999999998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05">
      <c r="A40" s="11" t="s">
        <v>27</v>
      </c>
      <c r="B40" s="11" t="s">
        <v>28</v>
      </c>
      <c r="C40" s="11" t="s">
        <v>29</v>
      </c>
      <c r="D40" s="11" t="s">
        <v>30</v>
      </c>
      <c r="E40" s="11" t="s">
        <v>31</v>
      </c>
      <c r="F40" s="11" t="s">
        <v>32</v>
      </c>
    </row>
    <row r="41" spans="1:6" ht="15">
      <c r="A41" s="11">
        <v>1</v>
      </c>
      <c r="B41" s="78" t="s">
        <v>206</v>
      </c>
      <c r="C41" s="11" t="s">
        <v>46</v>
      </c>
      <c r="D41" s="75">
        <v>1277.2</v>
      </c>
      <c r="E41" s="36">
        <f>D41/12/$D$2</f>
        <v>1.313991769547325</v>
      </c>
      <c r="F41" s="37">
        <v>1</v>
      </c>
    </row>
    <row r="42" spans="1:6" ht="15">
      <c r="A42" s="11"/>
      <c r="B42" s="38" t="s">
        <v>34</v>
      </c>
      <c r="C42" s="10"/>
      <c r="D42" s="53">
        <f>SUM(D41:D41)</f>
        <v>1277.2</v>
      </c>
      <c r="E42" s="39">
        <f>SUM(E41:E41)</f>
        <v>1.313991769547325</v>
      </c>
      <c r="F42" s="40"/>
    </row>
    <row r="44" spans="2:3" ht="29.25">
      <c r="B44" s="29" t="s">
        <v>178</v>
      </c>
      <c r="C44" s="83">
        <f>C26</f>
        <v>9286.550167001753</v>
      </c>
    </row>
  </sheetData>
  <sheetProtection/>
  <mergeCells count="8">
    <mergeCell ref="A30:F30"/>
    <mergeCell ref="A33:C33"/>
    <mergeCell ref="A35:C35"/>
    <mergeCell ref="A4:E4"/>
    <mergeCell ref="A7:C7"/>
    <mergeCell ref="A11:C11"/>
    <mergeCell ref="A15:C15"/>
    <mergeCell ref="A18:C18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7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218</v>
      </c>
    </row>
    <row r="2" spans="1:6" ht="15">
      <c r="A2" s="29"/>
      <c r="B2" s="29"/>
      <c r="C2" s="29"/>
      <c r="D2" s="29"/>
      <c r="E2" s="29"/>
      <c r="F2" s="28"/>
    </row>
    <row r="3" spans="1:6" ht="24" customHeight="1">
      <c r="A3" s="55"/>
      <c r="B3" s="1" t="s">
        <v>185</v>
      </c>
      <c r="C3" s="55"/>
      <c r="D3" s="84">
        <v>78.9</v>
      </c>
      <c r="E3" s="84" t="s">
        <v>1</v>
      </c>
      <c r="F3" s="55"/>
    </row>
    <row r="4" spans="1:6" ht="43.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452.8798511198002</v>
      </c>
      <c r="E7" s="12">
        <f>SUM(E8:E10)</f>
        <v>0.4783268389520492</v>
      </c>
      <c r="F7" s="89"/>
      <c r="G7" s="14"/>
    </row>
    <row r="8" spans="1:7" ht="15">
      <c r="A8" s="15">
        <v>1</v>
      </c>
      <c r="B8" s="8" t="s">
        <v>11</v>
      </c>
      <c r="C8" s="16" t="s">
        <v>12</v>
      </c>
      <c r="D8" s="17">
        <f>E8*$D$3*12</f>
        <v>327.748079707045</v>
      </c>
      <c r="E8" s="20">
        <v>0.3461640047602926</v>
      </c>
      <c r="F8" s="89"/>
      <c r="G8" s="14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E9*$D$3*12</f>
        <v>94.65120000000002</v>
      </c>
      <c r="E9" s="60">
        <v>0.09996958174904944</v>
      </c>
      <c r="F9" s="95"/>
      <c r="H9" s="93"/>
      <c r="I9" s="92"/>
    </row>
    <row r="10" spans="1:7" ht="30">
      <c r="A10" s="15">
        <v>3</v>
      </c>
      <c r="B10" s="22" t="s">
        <v>13</v>
      </c>
      <c r="C10" s="22" t="s">
        <v>14</v>
      </c>
      <c r="D10" s="17">
        <f>E10*$D$3*12</f>
        <v>30.480571412755193</v>
      </c>
      <c r="E10" s="17">
        <v>0.03219325244270722</v>
      </c>
      <c r="F10" s="89"/>
      <c r="G10" s="14"/>
    </row>
    <row r="11" spans="1:7" ht="15">
      <c r="A11" s="108" t="s">
        <v>50</v>
      </c>
      <c r="B11" s="111"/>
      <c r="C11" s="112"/>
      <c r="D11" s="23">
        <f>SUM(D12:D13)</f>
        <v>103.66751856567299</v>
      </c>
      <c r="E11" s="23">
        <f>SUM(E12:E13)</f>
        <v>0.10949252066505386</v>
      </c>
      <c r="F11" s="89"/>
      <c r="G11" s="14"/>
    </row>
    <row r="12" spans="1:7" ht="15" customHeight="1">
      <c r="A12" s="15">
        <v>4</v>
      </c>
      <c r="B12" s="22" t="s">
        <v>16</v>
      </c>
      <c r="C12" s="22" t="s">
        <v>17</v>
      </c>
      <c r="D12" s="17">
        <f>E12*$D$3*12</f>
        <v>57.10017824101155</v>
      </c>
      <c r="E12" s="17">
        <v>0.06030859552282588</v>
      </c>
      <c r="F12" s="89"/>
      <c r="G12" s="14"/>
    </row>
    <row r="13" spans="1:7" ht="60">
      <c r="A13" s="15">
        <v>5</v>
      </c>
      <c r="B13" s="22" t="s">
        <v>18</v>
      </c>
      <c r="C13" s="22" t="s">
        <v>17</v>
      </c>
      <c r="D13" s="17">
        <f>E13*$D$3*12</f>
        <v>46.567340324661444</v>
      </c>
      <c r="E13" s="17">
        <v>0.04918392514222797</v>
      </c>
      <c r="F13" s="89"/>
      <c r="G13" s="14"/>
    </row>
    <row r="14" spans="1:7" ht="15">
      <c r="A14" s="105" t="s">
        <v>51</v>
      </c>
      <c r="B14" s="106"/>
      <c r="C14" s="106"/>
      <c r="D14" s="24">
        <f>SUM(D15:D16)</f>
        <v>344.32633330015517</v>
      </c>
      <c r="E14" s="24">
        <f>SUM(E15:E16)</f>
        <v>0.3636737783060363</v>
      </c>
      <c r="F14" s="89"/>
      <c r="G14" s="14"/>
    </row>
    <row r="15" spans="1:7" ht="60">
      <c r="A15" s="15">
        <v>6</v>
      </c>
      <c r="B15" s="22" t="s">
        <v>56</v>
      </c>
      <c r="C15" s="22" t="s">
        <v>17</v>
      </c>
      <c r="D15" s="17">
        <f>E15*$D$3*12</f>
        <v>15.944125417063052</v>
      </c>
      <c r="E15" s="17">
        <v>0.01684001417095802</v>
      </c>
      <c r="F15" s="89"/>
      <c r="G15" s="14"/>
    </row>
    <row r="16" spans="1:7" ht="60">
      <c r="A16" s="15">
        <v>7</v>
      </c>
      <c r="B16" s="22" t="s">
        <v>21</v>
      </c>
      <c r="C16" s="22" t="s">
        <v>57</v>
      </c>
      <c r="D16" s="17">
        <f>E16*$D$3*12</f>
        <v>328.3822078830921</v>
      </c>
      <c r="E16" s="20">
        <v>0.34683376413507827</v>
      </c>
      <c r="F16" s="89"/>
      <c r="G16" s="14"/>
    </row>
    <row r="17" spans="1:7" ht="15">
      <c r="A17" s="105" t="s">
        <v>52</v>
      </c>
      <c r="B17" s="105"/>
      <c r="C17" s="105"/>
      <c r="D17" s="25">
        <f>SUM(D18)</f>
        <v>206.52068037275444</v>
      </c>
      <c r="E17" s="25">
        <f>E18</f>
        <v>0.2181249264604504</v>
      </c>
      <c r="F17" s="8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E18*$D$3*12</f>
        <v>206.52068037275444</v>
      </c>
      <c r="E18" s="26">
        <v>0.2181249264604504</v>
      </c>
      <c r="F18" s="89"/>
      <c r="G18" s="14"/>
    </row>
    <row r="19" spans="1:7" ht="15">
      <c r="A19" s="9"/>
      <c r="B19" s="27" t="s">
        <v>26</v>
      </c>
      <c r="C19" s="27"/>
      <c r="D19" s="47">
        <f>D7+D11+D14+D17</f>
        <v>1107.3943833583828</v>
      </c>
      <c r="E19" s="12">
        <f>E7+E11+E14+E17</f>
        <v>1.1696180643835898</v>
      </c>
      <c r="F19" s="89"/>
      <c r="G19" s="14"/>
    </row>
    <row r="20" spans="1:6" ht="15">
      <c r="A20" s="28"/>
      <c r="B20" s="29"/>
      <c r="C20" s="30"/>
      <c r="D20" s="31"/>
      <c r="E20" s="32"/>
      <c r="F20" s="2"/>
    </row>
    <row r="21" spans="1:6" ht="105">
      <c r="A21" s="11" t="s">
        <v>27</v>
      </c>
      <c r="B21" s="11" t="s">
        <v>28</v>
      </c>
      <c r="C21" s="11" t="s">
        <v>29</v>
      </c>
      <c r="D21" s="11" t="s">
        <v>30</v>
      </c>
      <c r="E21" s="11" t="s">
        <v>31</v>
      </c>
      <c r="F21" s="11" t="s">
        <v>32</v>
      </c>
    </row>
    <row r="22" spans="1:6" ht="15">
      <c r="A22" s="11">
        <v>1</v>
      </c>
      <c r="B22" s="78" t="s">
        <v>120</v>
      </c>
      <c r="C22" s="11" t="s">
        <v>217</v>
      </c>
      <c r="D22" s="75">
        <v>2825.5276</v>
      </c>
      <c r="E22" s="36">
        <f>D22/12/$D$3</f>
        <v>2.984291930713984</v>
      </c>
      <c r="F22" s="37">
        <v>1</v>
      </c>
    </row>
    <row r="23" spans="1:6" ht="15">
      <c r="A23" s="11"/>
      <c r="B23" s="38" t="s">
        <v>34</v>
      </c>
      <c r="C23" s="10"/>
      <c r="D23" s="53">
        <f>SUM(D22:D22)</f>
        <v>2825.5276</v>
      </c>
      <c r="E23" s="39">
        <f>SUM(E22:E22)</f>
        <v>2.984291930713984</v>
      </c>
      <c r="F23" s="40"/>
    </row>
    <row r="24" spans="1:6" ht="30.75" customHeight="1">
      <c r="A24" s="28"/>
      <c r="B24" s="29"/>
      <c r="C24" s="41"/>
      <c r="D24" s="41"/>
      <c r="E24" s="41"/>
      <c r="F24" s="41"/>
    </row>
    <row r="25" spans="1:6" ht="29.25">
      <c r="A25" s="28"/>
      <c r="B25" s="29" t="s">
        <v>35</v>
      </c>
      <c r="C25" s="42">
        <f>D19+D23</f>
        <v>3932.921983358383</v>
      </c>
      <c r="D25" s="42"/>
      <c r="E25" s="42"/>
      <c r="F25" s="41"/>
    </row>
    <row r="26" spans="1:6" ht="15">
      <c r="A26" s="28"/>
      <c r="B26" s="29" t="s">
        <v>36</v>
      </c>
      <c r="C26" s="43">
        <f>E19+E23</f>
        <v>4.153909995097574</v>
      </c>
      <c r="D26" s="41"/>
      <c r="E26" s="41"/>
      <c r="F26" s="41"/>
    </row>
    <row r="27" spans="1:6" ht="15">
      <c r="A27" s="28"/>
      <c r="B27" s="29"/>
      <c r="C27" s="43"/>
      <c r="D27" s="41"/>
      <c r="E27" s="41"/>
      <c r="F27" s="41"/>
    </row>
    <row r="28" spans="1:6" ht="24" customHeight="1">
      <c r="A28" s="2"/>
      <c r="B28" s="2"/>
      <c r="C28" s="2"/>
      <c r="D28" s="2"/>
      <c r="E28" s="2"/>
      <c r="F28" s="2"/>
    </row>
    <row r="29" spans="1:6" ht="36.75" customHeight="1">
      <c r="A29" s="107" t="s">
        <v>37</v>
      </c>
      <c r="B29" s="107"/>
      <c r="C29" s="107"/>
      <c r="D29" s="107"/>
      <c r="E29" s="107"/>
      <c r="F29" s="107"/>
    </row>
    <row r="30" spans="1:6" ht="15">
      <c r="A30" s="1"/>
      <c r="B30" s="1"/>
      <c r="C30" s="1"/>
      <c r="D30" s="2"/>
      <c r="E30" s="2"/>
      <c r="F30" s="2"/>
    </row>
    <row r="31" spans="1:6" ht="71.25">
      <c r="A31" s="8"/>
      <c r="B31" s="9" t="s">
        <v>3</v>
      </c>
      <c r="C31" s="9" t="s">
        <v>4</v>
      </c>
      <c r="D31" s="9" t="s">
        <v>5</v>
      </c>
      <c r="E31" s="9" t="s">
        <v>6</v>
      </c>
      <c r="F31" s="2"/>
    </row>
    <row r="32" spans="1:5" ht="32.25" customHeight="1">
      <c r="A32" s="104" t="s">
        <v>38</v>
      </c>
      <c r="B32" s="104"/>
      <c r="C32" s="104"/>
      <c r="D32" s="12">
        <f>+D33</f>
        <v>13.065840000000001</v>
      </c>
      <c r="E32" s="12">
        <f>+E33</f>
        <v>0.0138</v>
      </c>
    </row>
    <row r="33" spans="1:5" ht="30">
      <c r="A33" s="15">
        <v>1</v>
      </c>
      <c r="B33" s="44" t="s">
        <v>39</v>
      </c>
      <c r="C33" s="44" t="s">
        <v>40</v>
      </c>
      <c r="D33" s="17">
        <f>E33*12*$D$3</f>
        <v>13.065840000000001</v>
      </c>
      <c r="E33" s="45">
        <v>0.0138</v>
      </c>
    </row>
    <row r="34" spans="1:5" ht="31.5" customHeight="1">
      <c r="A34" s="104" t="s">
        <v>41</v>
      </c>
      <c r="B34" s="104"/>
      <c r="C34" s="104"/>
      <c r="D34" s="12">
        <f>D35+D36</f>
        <v>104.52672</v>
      </c>
      <c r="E34" s="12">
        <f>E35+E36</f>
        <v>0.11039999999999998</v>
      </c>
    </row>
    <row r="35" spans="1:5" ht="30" customHeight="1">
      <c r="A35" s="15">
        <v>2</v>
      </c>
      <c r="B35" s="44" t="s">
        <v>42</v>
      </c>
      <c r="C35" s="44" t="s">
        <v>43</v>
      </c>
      <c r="D35" s="17">
        <f>E35*12*$D$3</f>
        <v>26.131680000000003</v>
      </c>
      <c r="E35" s="45">
        <v>0.0276</v>
      </c>
    </row>
    <row r="36" spans="1:5" ht="15">
      <c r="A36" s="15">
        <v>3</v>
      </c>
      <c r="B36" s="46" t="s">
        <v>44</v>
      </c>
      <c r="C36" s="8" t="s">
        <v>40</v>
      </c>
      <c r="D36" s="17">
        <f>E36*12*$D$3</f>
        <v>78.39504</v>
      </c>
      <c r="E36" s="18">
        <v>0.08279999999999998</v>
      </c>
    </row>
    <row r="37" spans="1:6" ht="15">
      <c r="A37" s="9"/>
      <c r="B37" s="27" t="s">
        <v>26</v>
      </c>
      <c r="C37" s="27"/>
      <c r="D37" s="47">
        <f>D32+D34</f>
        <v>117.59255999999999</v>
      </c>
      <c r="E37" s="12">
        <f>E32+E34</f>
        <v>0.12419999999999998</v>
      </c>
      <c r="F37" s="6"/>
    </row>
    <row r="38" spans="1:6" ht="15">
      <c r="A38" s="2"/>
      <c r="B38" s="2"/>
      <c r="C38" s="2"/>
      <c r="D38" s="2"/>
      <c r="E38" s="2"/>
      <c r="F38" s="2"/>
    </row>
    <row r="39" spans="1:6" ht="105">
      <c r="A39" s="11" t="s">
        <v>27</v>
      </c>
      <c r="B39" s="11" t="s">
        <v>28</v>
      </c>
      <c r="C39" s="11" t="s">
        <v>29</v>
      </c>
      <c r="D39" s="11" t="s">
        <v>30</v>
      </c>
      <c r="E39" s="11" t="s">
        <v>31</v>
      </c>
      <c r="F39" s="11" t="s">
        <v>32</v>
      </c>
    </row>
    <row r="40" spans="1:6" ht="15">
      <c r="A40" s="11">
        <v>1</v>
      </c>
      <c r="B40" s="78" t="s">
        <v>206</v>
      </c>
      <c r="C40" s="11" t="s">
        <v>46</v>
      </c>
      <c r="D40" s="75">
        <v>1277.2</v>
      </c>
      <c r="E40" s="36">
        <f>D40/12/$D$3</f>
        <v>1.3489649345162653</v>
      </c>
      <c r="F40" s="37">
        <v>1</v>
      </c>
    </row>
    <row r="41" spans="1:6" ht="15">
      <c r="A41" s="11"/>
      <c r="B41" s="38" t="s">
        <v>34</v>
      </c>
      <c r="C41" s="10"/>
      <c r="D41" s="53">
        <f>SUM(D40:D40)</f>
        <v>1277.2</v>
      </c>
      <c r="E41" s="39">
        <f>SUM(E40:E40)</f>
        <v>1.3489649345162653</v>
      </c>
      <c r="F41" s="40"/>
    </row>
    <row r="42" spans="1:6" ht="15">
      <c r="A42" s="2"/>
      <c r="B42" s="2"/>
      <c r="C42" s="2"/>
      <c r="D42" s="2"/>
      <c r="E42" s="2"/>
      <c r="F42" s="2"/>
    </row>
    <row r="43" spans="2:3" ht="29.25">
      <c r="B43" s="29" t="s">
        <v>180</v>
      </c>
      <c r="C43" s="54">
        <f>C25</f>
        <v>3932.921983358383</v>
      </c>
    </row>
  </sheetData>
  <sheetProtection/>
  <mergeCells count="8">
    <mergeCell ref="A4:E4"/>
    <mergeCell ref="A7:C7"/>
    <mergeCell ref="A11:C11"/>
    <mergeCell ref="A14:C14"/>
    <mergeCell ref="A17:C17"/>
    <mergeCell ref="A29:F29"/>
    <mergeCell ref="A32:C32"/>
    <mergeCell ref="A34:C34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5"/>
  <sheetViews>
    <sheetView zoomScale="97" zoomScaleNormal="97" workbookViewId="0" topLeftCell="A1">
      <selection activeCell="A2" sqref="A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15" customHeight="1">
      <c r="A1" s="107" t="s">
        <v>222</v>
      </c>
      <c r="B1" s="107"/>
      <c r="C1" s="107"/>
      <c r="D1" s="107"/>
      <c r="E1" s="107"/>
      <c r="F1" s="2"/>
    </row>
    <row r="2" spans="1:6" ht="15" customHeight="1">
      <c r="A2" s="2"/>
      <c r="B2" s="7"/>
      <c r="C2" s="2"/>
      <c r="D2" s="2"/>
      <c r="E2" s="2"/>
      <c r="F2" s="2"/>
    </row>
    <row r="3" spans="1:6" ht="15">
      <c r="A3" s="2"/>
      <c r="B3" s="1" t="s">
        <v>136</v>
      </c>
      <c r="C3" s="4"/>
      <c r="D3" s="5">
        <v>93.5</v>
      </c>
      <c r="E3" s="6" t="s">
        <v>1</v>
      </c>
      <c r="F3" s="2"/>
    </row>
    <row r="4" spans="1:6" ht="15">
      <c r="A4" s="2"/>
      <c r="B4" s="7"/>
      <c r="C4" s="2"/>
      <c r="D4" s="2"/>
      <c r="E4" s="2"/>
      <c r="F4" s="2"/>
    </row>
    <row r="5" spans="1:6" ht="37.5" customHeight="1">
      <c r="A5" s="107" t="s">
        <v>2</v>
      </c>
      <c r="B5" s="107"/>
      <c r="C5" s="107"/>
      <c r="D5" s="107"/>
      <c r="E5" s="107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8"/>
      <c r="B7" s="9" t="s">
        <v>3</v>
      </c>
      <c r="C7" s="9" t="s">
        <v>4</v>
      </c>
      <c r="D7" s="9" t="s">
        <v>5</v>
      </c>
      <c r="E7" s="9" t="s">
        <v>6</v>
      </c>
      <c r="F7" s="2"/>
    </row>
    <row r="8" spans="1:7" ht="15">
      <c r="A8" s="108" t="s">
        <v>47</v>
      </c>
      <c r="B8" s="109"/>
      <c r="C8" s="110"/>
      <c r="D8" s="12">
        <f>SUM(D9:D11)</f>
        <v>1132.199627799501</v>
      </c>
      <c r="E8" s="12">
        <f>SUM(E9:E11)</f>
        <v>1.0090905773614092</v>
      </c>
      <c r="F8" s="89"/>
      <c r="G8" s="14"/>
    </row>
    <row r="9" spans="1:7" ht="15">
      <c r="A9" s="15">
        <v>1</v>
      </c>
      <c r="B9" s="8" t="s">
        <v>11</v>
      </c>
      <c r="C9" s="16" t="s">
        <v>12</v>
      </c>
      <c r="D9" s="17">
        <f>E9*$D$3*12</f>
        <v>819.370199267613</v>
      </c>
      <c r="E9" s="20">
        <v>0.730276469935484</v>
      </c>
      <c r="F9" s="89"/>
      <c r="G9" s="14"/>
    </row>
    <row r="10" spans="1:9" ht="15.75" customHeight="1">
      <c r="A10" s="15">
        <v>2</v>
      </c>
      <c r="B10" s="8" t="s">
        <v>186</v>
      </c>
      <c r="C10" s="16" t="s">
        <v>12</v>
      </c>
      <c r="D10" s="17">
        <f>E10*$D$3*12</f>
        <v>236.62800000000004</v>
      </c>
      <c r="E10" s="60">
        <v>0.21089839572192517</v>
      </c>
      <c r="F10" s="95"/>
      <c r="H10" s="93"/>
      <c r="I10" s="92"/>
    </row>
    <row r="11" spans="1:7" ht="30">
      <c r="A11" s="15">
        <v>3</v>
      </c>
      <c r="B11" s="22" t="s">
        <v>13</v>
      </c>
      <c r="C11" s="22" t="s">
        <v>14</v>
      </c>
      <c r="D11" s="17">
        <f>E11*$D$3*12</f>
        <v>76.20142853188798</v>
      </c>
      <c r="E11" s="17">
        <v>0.06791571170399999</v>
      </c>
      <c r="F11" s="89"/>
      <c r="G11" s="14"/>
    </row>
    <row r="12" spans="1:7" ht="15">
      <c r="A12" s="108" t="s">
        <v>50</v>
      </c>
      <c r="B12" s="111"/>
      <c r="C12" s="112"/>
      <c r="D12" s="23">
        <f>SUM(D13:D15)</f>
        <v>1559.176508920864</v>
      </c>
      <c r="E12" s="23">
        <f>SUM(E13:E15)</f>
        <v>1.3896403822824102</v>
      </c>
      <c r="F12" s="89"/>
      <c r="G12" s="14"/>
    </row>
    <row r="13" spans="1:7" ht="15" customHeight="1">
      <c r="A13" s="56">
        <v>4</v>
      </c>
      <c r="B13" s="22" t="s">
        <v>16</v>
      </c>
      <c r="C13" s="22" t="s">
        <v>17</v>
      </c>
      <c r="D13" s="17">
        <f>E13*$D$3*12</f>
        <v>57.100178241011555</v>
      </c>
      <c r="E13" s="20">
        <v>0.05089142445722955</v>
      </c>
      <c r="F13" s="89"/>
      <c r="G13" s="14"/>
    </row>
    <row r="14" spans="1:7" ht="30">
      <c r="A14" s="56">
        <v>5</v>
      </c>
      <c r="B14" s="22" t="s">
        <v>59</v>
      </c>
      <c r="C14" s="22" t="s">
        <v>17</v>
      </c>
      <c r="D14" s="17">
        <f>E14*$D$3*12</f>
        <v>155.24700371283024</v>
      </c>
      <c r="E14" s="20">
        <v>0.13836631346954567</v>
      </c>
      <c r="F14" s="89"/>
      <c r="G14" s="14"/>
    </row>
    <row r="15" spans="1:7" ht="90">
      <c r="A15" s="15">
        <v>6</v>
      </c>
      <c r="B15" s="22" t="s">
        <v>60</v>
      </c>
      <c r="C15" s="22" t="s">
        <v>17</v>
      </c>
      <c r="D15" s="17">
        <f>E15*$D$3*12</f>
        <v>1346.8293269670223</v>
      </c>
      <c r="E15" s="17">
        <v>1.200382644355635</v>
      </c>
      <c r="F15" s="89"/>
      <c r="G15" s="14"/>
    </row>
    <row r="16" spans="1:7" ht="15">
      <c r="A16" s="105" t="s">
        <v>51</v>
      </c>
      <c r="B16" s="106"/>
      <c r="C16" s="106"/>
      <c r="D16" s="24">
        <f>SUM(D17:D18)</f>
        <v>2272.604776959866</v>
      </c>
      <c r="E16" s="24">
        <f>SUM(E17:E18)</f>
        <v>2.025494453618419</v>
      </c>
      <c r="F16" s="89"/>
      <c r="G16" s="14"/>
    </row>
    <row r="17" spans="1:7" ht="75">
      <c r="A17" s="15">
        <v>7</v>
      </c>
      <c r="B17" s="22" t="s">
        <v>53</v>
      </c>
      <c r="C17" s="22" t="s">
        <v>17</v>
      </c>
      <c r="D17" s="17">
        <f>E17*$D$3*12</f>
        <v>169.59024201917273</v>
      </c>
      <c r="E17" s="17">
        <v>0.15114994832368336</v>
      </c>
      <c r="F17" s="89"/>
      <c r="G17" s="14"/>
    </row>
    <row r="18" spans="1:7" ht="105">
      <c r="A18" s="15">
        <v>8</v>
      </c>
      <c r="B18" s="22" t="s">
        <v>21</v>
      </c>
      <c r="C18" s="22" t="s">
        <v>61</v>
      </c>
      <c r="D18" s="17">
        <f>E18*$D$3*12</f>
        <v>2103.014534940693</v>
      </c>
      <c r="E18" s="20">
        <v>1.8743445052947354</v>
      </c>
      <c r="F18" s="89"/>
      <c r="G18" s="14"/>
    </row>
    <row r="19" spans="1:7" ht="15">
      <c r="A19" s="105" t="s">
        <v>52</v>
      </c>
      <c r="B19" s="105"/>
      <c r="C19" s="105"/>
      <c r="D19" s="25">
        <f>SUM(D20)</f>
        <v>260.0806973157854</v>
      </c>
      <c r="E19" s="25">
        <f>E20</f>
        <v>0.23180097799980875</v>
      </c>
      <c r="F19" s="89"/>
      <c r="G19" s="14"/>
    </row>
    <row r="20" spans="1:7" ht="15">
      <c r="A20" s="15">
        <v>9</v>
      </c>
      <c r="B20" s="22" t="s">
        <v>24</v>
      </c>
      <c r="C20" s="22" t="s">
        <v>25</v>
      </c>
      <c r="D20" s="17">
        <f>E20*$D$3*12</f>
        <v>260.0806973157854</v>
      </c>
      <c r="E20" s="20">
        <v>0.23180097799980875</v>
      </c>
      <c r="F20" s="89"/>
      <c r="G20" s="14"/>
    </row>
    <row r="21" spans="1:7" ht="15">
      <c r="A21" s="9"/>
      <c r="B21" s="27" t="s">
        <v>26</v>
      </c>
      <c r="C21" s="27"/>
      <c r="D21" s="47">
        <f>D8+D12+D16+D19</f>
        <v>5224.061610996016</v>
      </c>
      <c r="E21" s="12">
        <f>E8+E12+E16+E19</f>
        <v>4.656026391262047</v>
      </c>
      <c r="F21" s="89"/>
      <c r="G21" s="14"/>
    </row>
    <row r="22" spans="1:6" ht="15">
      <c r="A22" s="28"/>
      <c r="B22" s="29"/>
      <c r="C22" s="30"/>
      <c r="D22" s="31"/>
      <c r="E22" s="32"/>
      <c r="F22" s="2"/>
    </row>
    <row r="23" spans="1:6" ht="105">
      <c r="A23" s="11" t="s">
        <v>27</v>
      </c>
      <c r="B23" s="11" t="s">
        <v>28</v>
      </c>
      <c r="C23" s="11" t="s">
        <v>29</v>
      </c>
      <c r="D23" s="11" t="s">
        <v>30</v>
      </c>
      <c r="E23" s="11" t="s">
        <v>31</v>
      </c>
      <c r="F23" s="11" t="s">
        <v>32</v>
      </c>
    </row>
    <row r="24" spans="1:6" ht="15">
      <c r="A24" s="11">
        <v>1</v>
      </c>
      <c r="B24" s="78" t="s">
        <v>120</v>
      </c>
      <c r="C24" s="11" t="s">
        <v>219</v>
      </c>
      <c r="D24" s="75">
        <v>3347.0619</v>
      </c>
      <c r="E24" s="36">
        <f>D24/12/$D$3</f>
        <v>2.9831211229946524</v>
      </c>
      <c r="F24" s="37">
        <v>1</v>
      </c>
    </row>
    <row r="25" spans="1:6" ht="15">
      <c r="A25" s="11"/>
      <c r="B25" s="38" t="s">
        <v>34</v>
      </c>
      <c r="C25" s="10"/>
      <c r="D25" s="53">
        <f>SUM(D24:D24)</f>
        <v>3347.0619</v>
      </c>
      <c r="E25" s="39">
        <f>SUM(E24:E24)</f>
        <v>2.9831211229946524</v>
      </c>
      <c r="F25" s="40"/>
    </row>
    <row r="26" spans="1:6" ht="15">
      <c r="A26" s="28"/>
      <c r="B26" s="29"/>
      <c r="C26" s="41"/>
      <c r="D26" s="41"/>
      <c r="E26" s="41"/>
      <c r="F26" s="41"/>
    </row>
    <row r="27" spans="1:6" ht="29.25">
      <c r="A27" s="28"/>
      <c r="B27" s="29" t="s">
        <v>35</v>
      </c>
      <c r="C27" s="42">
        <f>D21+D25</f>
        <v>8571.123510996016</v>
      </c>
      <c r="D27" s="42"/>
      <c r="E27" s="42"/>
      <c r="F27" s="41"/>
    </row>
    <row r="28" spans="1:6" ht="15">
      <c r="A28" s="28"/>
      <c r="B28" s="29" t="s">
        <v>36</v>
      </c>
      <c r="C28" s="43">
        <f>E21+E25</f>
        <v>7.6391475142567</v>
      </c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16.5" customHeight="1">
      <c r="A30" s="2"/>
      <c r="B30" s="2"/>
      <c r="C30" s="2"/>
      <c r="D30" s="2"/>
      <c r="E30" s="2"/>
      <c r="F30" s="2"/>
    </row>
    <row r="31" spans="1:6" ht="39.75" customHeight="1">
      <c r="A31" s="107" t="s">
        <v>37</v>
      </c>
      <c r="B31" s="107"/>
      <c r="C31" s="107"/>
      <c r="D31" s="107"/>
      <c r="E31" s="107"/>
      <c r="F31" s="107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.75" customHeight="1">
      <c r="A34" s="104" t="s">
        <v>38</v>
      </c>
      <c r="B34" s="104"/>
      <c r="C34" s="104"/>
      <c r="D34" s="12">
        <f>D35</f>
        <v>15.4836</v>
      </c>
      <c r="E34" s="12">
        <f>E35</f>
        <v>0.0138</v>
      </c>
    </row>
    <row r="35" spans="1:5" ht="30">
      <c r="A35" s="15">
        <v>1</v>
      </c>
      <c r="B35" s="44" t="s">
        <v>39</v>
      </c>
      <c r="C35" s="44" t="s">
        <v>40</v>
      </c>
      <c r="D35" s="17">
        <f>E35*12*$D$3</f>
        <v>15.4836</v>
      </c>
      <c r="E35" s="45">
        <v>0.0138</v>
      </c>
    </row>
    <row r="36" spans="1:5" ht="30.75" customHeight="1">
      <c r="A36" s="104" t="s">
        <v>41</v>
      </c>
      <c r="B36" s="104"/>
      <c r="C36" s="104"/>
      <c r="D36" s="12">
        <f>D37+D38</f>
        <v>123.8688</v>
      </c>
      <c r="E36" s="12">
        <f>E37+E38</f>
        <v>0.11039999999999998</v>
      </c>
    </row>
    <row r="37" spans="1:5" ht="30" customHeight="1">
      <c r="A37" s="15">
        <v>2</v>
      </c>
      <c r="B37" s="44" t="s">
        <v>42</v>
      </c>
      <c r="C37" s="44" t="s">
        <v>43</v>
      </c>
      <c r="D37" s="17">
        <f>E37*12*$D$3</f>
        <v>30.9672</v>
      </c>
      <c r="E37" s="45">
        <v>0.0276</v>
      </c>
    </row>
    <row r="38" spans="1:5" ht="15">
      <c r="A38" s="15">
        <v>3</v>
      </c>
      <c r="B38" s="46" t="s">
        <v>44</v>
      </c>
      <c r="C38" s="8" t="s">
        <v>40</v>
      </c>
      <c r="D38" s="17">
        <f>E38*12*$D$3</f>
        <v>92.90159999999999</v>
      </c>
      <c r="E38" s="18">
        <v>0.08279999999999998</v>
      </c>
    </row>
    <row r="39" spans="1:6" ht="15">
      <c r="A39" s="9"/>
      <c r="B39" s="27" t="s">
        <v>26</v>
      </c>
      <c r="C39" s="27"/>
      <c r="D39" s="47">
        <f>D34+D36</f>
        <v>139.3524</v>
      </c>
      <c r="E39" s="12">
        <f>E34+E36</f>
        <v>0.12419999999999998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31</v>
      </c>
      <c r="F41" s="11" t="s">
        <v>32</v>
      </c>
    </row>
    <row r="42" spans="1:6" ht="15">
      <c r="A42" s="11">
        <v>1</v>
      </c>
      <c r="B42" s="78" t="s">
        <v>206</v>
      </c>
      <c r="C42" s="11" t="s">
        <v>46</v>
      </c>
      <c r="D42" s="75">
        <v>1277.2</v>
      </c>
      <c r="E42" s="36">
        <f>D42/12/$D$3</f>
        <v>1.138324420677362</v>
      </c>
      <c r="F42" s="37">
        <v>1</v>
      </c>
    </row>
    <row r="43" spans="1:6" ht="15">
      <c r="A43" s="11"/>
      <c r="B43" s="38" t="s">
        <v>34</v>
      </c>
      <c r="C43" s="10"/>
      <c r="D43" s="53">
        <f>SUM(D42:D42)</f>
        <v>1277.2</v>
      </c>
      <c r="E43" s="39">
        <f>SUM(E42:E42)</f>
        <v>1.138324420677362</v>
      </c>
      <c r="F43" s="40"/>
    </row>
    <row r="44" ht="24" customHeight="1"/>
    <row r="45" spans="2:3" ht="29.25">
      <c r="B45" s="29" t="s">
        <v>221</v>
      </c>
      <c r="C45" s="54">
        <f>C27</f>
        <v>8571.123510996016</v>
      </c>
    </row>
  </sheetData>
  <mergeCells count="9">
    <mergeCell ref="A36:C36"/>
    <mergeCell ref="A16:C16"/>
    <mergeCell ref="A19:C19"/>
    <mergeCell ref="A31:F31"/>
    <mergeCell ref="A34:C34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7">
      <selection activeCell="B28" sqref="B2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65</v>
      </c>
    </row>
    <row r="2" spans="1:6" ht="36.75" customHeight="1">
      <c r="A2" s="2"/>
      <c r="B2" s="1" t="s">
        <v>142</v>
      </c>
      <c r="C2" s="4"/>
      <c r="D2" s="5">
        <v>66.97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.75" customHeight="1">
      <c r="A7" s="105" t="s">
        <v>7</v>
      </c>
      <c r="B7" s="106"/>
      <c r="C7" s="106"/>
      <c r="D7" s="12">
        <f>SUM(D8:D14)</f>
        <v>1812.7084317777276</v>
      </c>
      <c r="E7" s="12">
        <f>SUM(E8:E14)</f>
        <v>2.2556224575403507</v>
      </c>
      <c r="F7" s="89"/>
    </row>
    <row r="8" spans="1:9" ht="15" customHeight="1">
      <c r="A8" s="15">
        <v>1</v>
      </c>
      <c r="B8" s="8" t="s">
        <v>74</v>
      </c>
      <c r="C8" s="16" t="s">
        <v>68</v>
      </c>
      <c r="D8" s="17">
        <f aca="true" t="shared" si="0" ref="D8:D14">E8*$D$2*12</f>
        <v>82.02445395546336</v>
      </c>
      <c r="E8" s="18">
        <v>0.10206616638726713</v>
      </c>
      <c r="F8" s="89"/>
      <c r="H8" s="61"/>
      <c r="I8" s="62"/>
    </row>
    <row r="9" spans="1:8" ht="15">
      <c r="A9" s="15">
        <v>2</v>
      </c>
      <c r="B9" s="8" t="s">
        <v>67</v>
      </c>
      <c r="C9" s="16" t="s">
        <v>68</v>
      </c>
      <c r="D9" s="17">
        <f t="shared" si="0"/>
        <v>474.101343862578</v>
      </c>
      <c r="E9" s="18">
        <v>0.5899424417184038</v>
      </c>
      <c r="F9" s="89"/>
      <c r="H9" s="55"/>
    </row>
    <row r="10" spans="1:8" ht="15.75" customHeight="1">
      <c r="A10" s="15">
        <v>3</v>
      </c>
      <c r="B10" s="8" t="s">
        <v>8</v>
      </c>
      <c r="C10" s="16" t="s">
        <v>9</v>
      </c>
      <c r="D10" s="17">
        <f t="shared" si="0"/>
        <v>473.46751853655854</v>
      </c>
      <c r="E10" s="18">
        <v>0.5891537486145022</v>
      </c>
      <c r="F10" s="89"/>
      <c r="H10" s="58"/>
    </row>
    <row r="11" spans="1:8" ht="30">
      <c r="A11" s="15">
        <v>4</v>
      </c>
      <c r="B11" s="8" t="s">
        <v>77</v>
      </c>
      <c r="C11" s="22" t="s">
        <v>70</v>
      </c>
      <c r="D11" s="17">
        <f t="shared" si="0"/>
        <v>104.86080761351846</v>
      </c>
      <c r="E11" s="18">
        <v>0.13048231498372215</v>
      </c>
      <c r="F11" s="89"/>
      <c r="H11" s="58"/>
    </row>
    <row r="12" spans="1:8" ht="60">
      <c r="A12" s="15">
        <v>5</v>
      </c>
      <c r="B12" s="16" t="s">
        <v>78</v>
      </c>
      <c r="C12" s="16" t="s">
        <v>79</v>
      </c>
      <c r="D12" s="17">
        <f t="shared" si="0"/>
        <v>559.2576406054318</v>
      </c>
      <c r="E12" s="18">
        <v>0.6959056799131846</v>
      </c>
      <c r="F12" s="89"/>
      <c r="H12" s="58"/>
    </row>
    <row r="13" spans="1:9" ht="15.75" customHeight="1">
      <c r="A13" s="15">
        <v>6</v>
      </c>
      <c r="B13" s="22" t="s">
        <v>44</v>
      </c>
      <c r="C13" s="22" t="s">
        <v>80</v>
      </c>
      <c r="D13" s="17">
        <f t="shared" si="0"/>
        <v>82.39729427505753</v>
      </c>
      <c r="E13" s="18">
        <v>0.10253010586214914</v>
      </c>
      <c r="F13" s="89"/>
      <c r="H13" s="59"/>
      <c r="I13" s="58"/>
    </row>
    <row r="14" spans="1:9" ht="15.75" customHeight="1">
      <c r="A14" s="15">
        <v>7</v>
      </c>
      <c r="B14" s="22" t="s">
        <v>71</v>
      </c>
      <c r="C14" s="22" t="s">
        <v>17</v>
      </c>
      <c r="D14" s="17">
        <f t="shared" si="0"/>
        <v>36.59937292911987</v>
      </c>
      <c r="E14" s="18">
        <v>0.04554200006112174</v>
      </c>
      <c r="F14" s="89"/>
      <c r="H14" s="59"/>
      <c r="I14" s="55"/>
    </row>
    <row r="15" spans="1:6" ht="15">
      <c r="A15" s="108" t="s">
        <v>10</v>
      </c>
      <c r="B15" s="109"/>
      <c r="C15" s="110"/>
      <c r="D15" s="12">
        <f>SUM(D16:D18)</f>
        <v>905.7597022396002</v>
      </c>
      <c r="E15" s="12">
        <f>SUM(E16:E18)</f>
        <v>1.1270714526897618</v>
      </c>
      <c r="F15" s="89"/>
    </row>
    <row r="16" spans="1:6" ht="15.75" customHeight="1">
      <c r="A16" s="15">
        <v>8</v>
      </c>
      <c r="B16" s="8" t="s">
        <v>11</v>
      </c>
      <c r="C16" s="16" t="s">
        <v>12</v>
      </c>
      <c r="D16" s="17">
        <f>E16*$D$2*12</f>
        <v>655.4961594140898</v>
      </c>
      <c r="E16" s="20">
        <v>0.8156589510403786</v>
      </c>
      <c r="F16" s="89"/>
    </row>
    <row r="17" spans="1:6" ht="15.75" customHeight="1">
      <c r="A17" s="15">
        <v>9</v>
      </c>
      <c r="B17" s="8" t="s">
        <v>186</v>
      </c>
      <c r="C17" s="16" t="s">
        <v>12</v>
      </c>
      <c r="D17" s="17">
        <f>E17*$D$2*12</f>
        <v>189.30240000000003</v>
      </c>
      <c r="E17" s="60">
        <v>0.23555621920262806</v>
      </c>
      <c r="F17" s="89"/>
    </row>
    <row r="18" spans="1:6" ht="30">
      <c r="A18" s="15">
        <v>10</v>
      </c>
      <c r="B18" s="22" t="s">
        <v>13</v>
      </c>
      <c r="C18" s="22" t="s">
        <v>14</v>
      </c>
      <c r="D18" s="17">
        <f>E18*$D$2*12</f>
        <v>60.96114282551034</v>
      </c>
      <c r="E18" s="20">
        <v>0.0758562824467552</v>
      </c>
      <c r="F18" s="89"/>
    </row>
    <row r="19" spans="1:6" ht="15">
      <c r="A19" s="108" t="s">
        <v>15</v>
      </c>
      <c r="B19" s="111"/>
      <c r="C19" s="112"/>
      <c r="D19" s="23">
        <f>SUM(D20:D21)</f>
        <v>217.75457175520637</v>
      </c>
      <c r="E19" s="23">
        <f>SUM(E20:E21)</f>
        <v>0.27096034512369516</v>
      </c>
      <c r="F19" s="89"/>
    </row>
    <row r="20" spans="1:6" ht="15.75" customHeight="1">
      <c r="A20" s="15">
        <v>11</v>
      </c>
      <c r="B20" s="22" t="s">
        <v>16</v>
      </c>
      <c r="C20" s="22" t="s">
        <v>17</v>
      </c>
      <c r="D20" s="17">
        <f>E20*12*$D$2</f>
        <v>114.20035648202312</v>
      </c>
      <c r="E20" s="18">
        <v>0.14210387298046778</v>
      </c>
      <c r="F20" s="89"/>
    </row>
    <row r="21" spans="1:6" ht="60">
      <c r="A21" s="15">
        <v>12</v>
      </c>
      <c r="B21" s="22" t="s">
        <v>18</v>
      </c>
      <c r="C21" s="22" t="s">
        <v>17</v>
      </c>
      <c r="D21" s="17">
        <f>E21*12*$D$2</f>
        <v>103.55421527318325</v>
      </c>
      <c r="E21" s="17">
        <v>0.12885647214322737</v>
      </c>
      <c r="F21" s="89"/>
    </row>
    <row r="22" spans="1:6" ht="15">
      <c r="A22" s="105" t="s">
        <v>19</v>
      </c>
      <c r="B22" s="106"/>
      <c r="C22" s="106"/>
      <c r="D22" s="24">
        <f>SUM(D23:D24)</f>
        <v>442.80876950810676</v>
      </c>
      <c r="E22" s="24">
        <f>SUM(E23:E24)</f>
        <v>0.5510038941666751</v>
      </c>
      <c r="F22" s="89"/>
    </row>
    <row r="23" spans="1:10" ht="60">
      <c r="A23" s="15">
        <v>13</v>
      </c>
      <c r="B23" s="22" t="s">
        <v>56</v>
      </c>
      <c r="C23" s="22" t="s">
        <v>17</v>
      </c>
      <c r="D23" s="17">
        <f>E23*12*$D$2</f>
        <v>42.57657948024856</v>
      </c>
      <c r="E23" s="20">
        <v>0.052979666866070085</v>
      </c>
      <c r="F23" s="89"/>
      <c r="H23" s="61"/>
      <c r="I23" s="61"/>
      <c r="J23" s="62"/>
    </row>
    <row r="24" spans="1:10" ht="60">
      <c r="A24" s="15">
        <v>14</v>
      </c>
      <c r="B24" s="22" t="s">
        <v>21</v>
      </c>
      <c r="C24" s="22" t="s">
        <v>57</v>
      </c>
      <c r="D24" s="17">
        <f>E24*12*$D$2</f>
        <v>400.2321900278582</v>
      </c>
      <c r="E24" s="20">
        <v>0.498024227300605</v>
      </c>
      <c r="F24" s="89"/>
      <c r="H24" s="61"/>
      <c r="I24" s="61"/>
      <c r="J24" s="62"/>
    </row>
    <row r="25" spans="1:6" ht="15">
      <c r="A25" s="105" t="s">
        <v>23</v>
      </c>
      <c r="B25" s="105"/>
      <c r="C25" s="105"/>
      <c r="D25" s="25">
        <f>SUM(D26)</f>
        <v>291.8084400000001</v>
      </c>
      <c r="E25" s="23">
        <f>E26</f>
        <v>0.36310840674929085</v>
      </c>
      <c r="F25" s="89"/>
    </row>
    <row r="26" spans="1:6" ht="15">
      <c r="A26" s="15">
        <v>15</v>
      </c>
      <c r="B26" s="22" t="s">
        <v>24</v>
      </c>
      <c r="C26" s="22" t="s">
        <v>25</v>
      </c>
      <c r="D26" s="17">
        <f>E26*12*$D$2</f>
        <v>291.8084400000001</v>
      </c>
      <c r="E26" s="20">
        <v>0.36310840674929085</v>
      </c>
      <c r="F26" s="89"/>
    </row>
    <row r="27" spans="1:6" ht="15">
      <c r="A27" s="105" t="s">
        <v>72</v>
      </c>
      <c r="B27" s="105"/>
      <c r="C27" s="105"/>
      <c r="D27" s="25">
        <f>SUM(D28:D28)</f>
        <v>37.69661956040966</v>
      </c>
      <c r="E27" s="23">
        <f>E28</f>
        <v>0.046907346026093345</v>
      </c>
      <c r="F27" s="89"/>
    </row>
    <row r="28" spans="1:6" ht="30">
      <c r="A28" s="15">
        <v>16</v>
      </c>
      <c r="B28" s="22" t="s">
        <v>73</v>
      </c>
      <c r="C28" s="22" t="s">
        <v>14</v>
      </c>
      <c r="D28" s="17">
        <f>E28*12*$D$2</f>
        <v>37.69661956040966</v>
      </c>
      <c r="E28" s="20">
        <v>0.046907346026093345</v>
      </c>
      <c r="F28" s="89"/>
    </row>
    <row r="29" spans="1:6" ht="15">
      <c r="A29" s="9"/>
      <c r="B29" s="27" t="s">
        <v>26</v>
      </c>
      <c r="C29" s="27"/>
      <c r="D29" s="47">
        <f>D7+D15+D19+D22+D25+D27</f>
        <v>3708.5365348410505</v>
      </c>
      <c r="E29" s="12">
        <f>E7+E15+E19+E22+E25+E27</f>
        <v>4.614673902295866</v>
      </c>
      <c r="F29" s="89"/>
    </row>
    <row r="30" spans="1:6" ht="15.75" customHeight="1">
      <c r="A30" s="28"/>
      <c r="B30" s="29"/>
      <c r="C30" s="30"/>
      <c r="D30" s="31"/>
      <c r="E30" s="32"/>
      <c r="F30" s="2"/>
    </row>
    <row r="31" spans="1:6" ht="15">
      <c r="A31" s="29"/>
      <c r="B31" s="29"/>
      <c r="C31" s="29"/>
      <c r="D31" s="29"/>
      <c r="E31" s="29"/>
      <c r="F31" s="28"/>
    </row>
    <row r="32" spans="1:6" ht="105">
      <c r="A32" s="11" t="s">
        <v>27</v>
      </c>
      <c r="B32" s="11" t="s">
        <v>28</v>
      </c>
      <c r="C32" s="11" t="s">
        <v>29</v>
      </c>
      <c r="D32" s="11" t="s">
        <v>30</v>
      </c>
      <c r="E32" s="11" t="s">
        <v>31</v>
      </c>
      <c r="F32" s="11" t="s">
        <v>32</v>
      </c>
    </row>
    <row r="33" spans="1:6" ht="15">
      <c r="A33" s="11">
        <v>1</v>
      </c>
      <c r="B33" s="78" t="s">
        <v>120</v>
      </c>
      <c r="C33" s="11" t="s">
        <v>189</v>
      </c>
      <c r="D33" s="75">
        <v>2396.4171</v>
      </c>
      <c r="E33" s="36">
        <f>D33/12/$D$2</f>
        <v>2.981953486635807</v>
      </c>
      <c r="F33" s="37">
        <v>2</v>
      </c>
    </row>
    <row r="34" spans="1:6" ht="15">
      <c r="A34" s="11"/>
      <c r="B34" s="38" t="s">
        <v>34</v>
      </c>
      <c r="C34" s="10"/>
      <c r="D34" s="53">
        <f>SUM(D33:D33)</f>
        <v>2396.4171</v>
      </c>
      <c r="E34" s="39">
        <f>SUM(E33:E33)</f>
        <v>2.981953486635807</v>
      </c>
      <c r="F34" s="40"/>
    </row>
    <row r="35" spans="1:6" ht="15">
      <c r="A35" s="28"/>
      <c r="B35" s="29"/>
      <c r="C35" s="41"/>
      <c r="D35" s="41"/>
      <c r="E35" s="41"/>
      <c r="F35" s="41"/>
    </row>
    <row r="36" spans="1:6" ht="29.25">
      <c r="A36" s="28"/>
      <c r="B36" s="29" t="s">
        <v>35</v>
      </c>
      <c r="C36" s="42">
        <f>D29+D34</f>
        <v>6104.953634841051</v>
      </c>
      <c r="D36" s="42"/>
      <c r="E36" s="42"/>
      <c r="F36" s="41"/>
    </row>
    <row r="37" spans="1:6" ht="15">
      <c r="A37" s="28"/>
      <c r="B37" s="29" t="s">
        <v>36</v>
      </c>
      <c r="C37" s="43">
        <f>E29+E34</f>
        <v>7.596627388931673</v>
      </c>
      <c r="D37" s="41"/>
      <c r="E37" s="41"/>
      <c r="F37" s="41"/>
    </row>
    <row r="38" spans="1:6" ht="15">
      <c r="A38" s="28"/>
      <c r="B38" s="29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07" t="s">
        <v>37</v>
      </c>
      <c r="B40" s="107"/>
      <c r="C40" s="107"/>
      <c r="D40" s="107"/>
      <c r="E40" s="107"/>
      <c r="F40" s="107"/>
    </row>
    <row r="41" spans="1:6" ht="15">
      <c r="A41" s="1"/>
      <c r="B41" s="1"/>
      <c r="C41" s="1"/>
      <c r="D41" s="2"/>
      <c r="E41" s="2"/>
      <c r="F41" s="2"/>
    </row>
    <row r="42" spans="1:6" ht="71.25">
      <c r="A42" s="8"/>
      <c r="B42" s="9" t="s">
        <v>3</v>
      </c>
      <c r="C42" s="9" t="s">
        <v>4</v>
      </c>
      <c r="D42" s="9" t="s">
        <v>5</v>
      </c>
      <c r="E42" s="9" t="s">
        <v>6</v>
      </c>
      <c r="F42" s="2"/>
    </row>
    <row r="43" spans="1:5" ht="30.75" customHeight="1">
      <c r="A43" s="104" t="s">
        <v>38</v>
      </c>
      <c r="B43" s="104"/>
      <c r="C43" s="104"/>
      <c r="D43" s="12">
        <f>D44</f>
        <v>11.090232</v>
      </c>
      <c r="E43" s="12">
        <f>E44</f>
        <v>0.0138</v>
      </c>
    </row>
    <row r="44" spans="1:5" ht="30">
      <c r="A44" s="15">
        <v>1</v>
      </c>
      <c r="B44" s="44" t="s">
        <v>39</v>
      </c>
      <c r="C44" s="44" t="s">
        <v>40</v>
      </c>
      <c r="D44" s="17">
        <f>E44*12*$D$2</f>
        <v>11.090232</v>
      </c>
      <c r="E44" s="45">
        <v>0.0138</v>
      </c>
    </row>
    <row r="45" spans="1:5" ht="32.25" customHeight="1">
      <c r="A45" s="104" t="s">
        <v>41</v>
      </c>
      <c r="B45" s="104"/>
      <c r="C45" s="104"/>
      <c r="D45" s="12">
        <f>D46+D47+D48</f>
        <v>260.2005165986814</v>
      </c>
      <c r="E45" s="12">
        <f>E46+E47+E48</f>
        <v>0.3237774583130275</v>
      </c>
    </row>
    <row r="46" spans="1:5" ht="43.5" customHeight="1">
      <c r="A46" s="15">
        <v>2</v>
      </c>
      <c r="B46" s="44" t="s">
        <v>42</v>
      </c>
      <c r="C46" s="44" t="s">
        <v>43</v>
      </c>
      <c r="D46" s="17">
        <f>E46*$D$2*12</f>
        <v>22.180464</v>
      </c>
      <c r="E46" s="45">
        <v>0.0276</v>
      </c>
    </row>
    <row r="47" spans="1:5" ht="30">
      <c r="A47" s="15">
        <v>3</v>
      </c>
      <c r="B47" s="72" t="s">
        <v>74</v>
      </c>
      <c r="C47" s="72" t="s">
        <v>75</v>
      </c>
      <c r="D47" s="17">
        <f>E47*$D$2*12</f>
        <v>205.0611348886584</v>
      </c>
      <c r="E47" s="45">
        <v>0.25516541596816783</v>
      </c>
    </row>
    <row r="48" spans="1:5" ht="30">
      <c r="A48" s="15">
        <v>4</v>
      </c>
      <c r="B48" s="46" t="s">
        <v>44</v>
      </c>
      <c r="C48" s="8" t="s">
        <v>81</v>
      </c>
      <c r="D48" s="17">
        <f>E48*$D$2*12</f>
        <v>32.95891771002301</v>
      </c>
      <c r="E48" s="18">
        <v>0.04101204234485965</v>
      </c>
    </row>
    <row r="49" spans="1:6" ht="15">
      <c r="A49" s="9"/>
      <c r="B49" s="27" t="s">
        <v>26</v>
      </c>
      <c r="C49" s="27"/>
      <c r="D49" s="47">
        <f>D43+D45</f>
        <v>271.29074859868143</v>
      </c>
      <c r="E49" s="12">
        <f>E43+E45</f>
        <v>0.3375774583130275</v>
      </c>
      <c r="F49" s="6"/>
    </row>
    <row r="50" spans="1:6" ht="15">
      <c r="A50" s="2"/>
      <c r="B50" s="2"/>
      <c r="C50" s="2"/>
      <c r="D50" s="2"/>
      <c r="E50" s="2"/>
      <c r="F50" s="2"/>
    </row>
    <row r="51" spans="1:6" ht="15">
      <c r="A51" s="33"/>
      <c r="B51" s="33"/>
      <c r="C51" s="33"/>
      <c r="D51" s="33"/>
      <c r="E51" s="33"/>
      <c r="F51" s="34"/>
    </row>
    <row r="52" spans="1:6" ht="105">
      <c r="A52" s="11" t="s">
        <v>27</v>
      </c>
      <c r="B52" s="11" t="s">
        <v>28</v>
      </c>
      <c r="C52" s="11" t="s">
        <v>29</v>
      </c>
      <c r="D52" s="11" t="s">
        <v>30</v>
      </c>
      <c r="E52" s="11" t="s">
        <v>45</v>
      </c>
      <c r="F52" s="11" t="s">
        <v>32</v>
      </c>
    </row>
    <row r="53" spans="1:6" ht="15">
      <c r="A53" s="11">
        <v>1</v>
      </c>
      <c r="B53" s="8" t="s">
        <v>63</v>
      </c>
      <c r="C53" s="11" t="s">
        <v>55</v>
      </c>
      <c r="D53" s="48">
        <v>660.17</v>
      </c>
      <c r="E53" s="49">
        <f>D53/12/$D$2</f>
        <v>0.8214747897068339</v>
      </c>
      <c r="F53" s="37">
        <v>2</v>
      </c>
    </row>
    <row r="54" spans="1:6" ht="15">
      <c r="A54" s="50"/>
      <c r="B54" s="50" t="s">
        <v>34</v>
      </c>
      <c r="C54" s="50"/>
      <c r="D54" s="51">
        <f>SUM(D53:D53)</f>
        <v>660.17</v>
      </c>
      <c r="E54" s="52">
        <f>SUM(E53:E53)</f>
        <v>0.8214747897068339</v>
      </c>
      <c r="F54" s="50"/>
    </row>
    <row r="58" spans="2:3" ht="29.25">
      <c r="B58" s="29" t="s">
        <v>138</v>
      </c>
      <c r="C58" s="100">
        <f>C36</f>
        <v>6104.953634841051</v>
      </c>
    </row>
  </sheetData>
  <mergeCells count="10">
    <mergeCell ref="A43:C43"/>
    <mergeCell ref="A45:C45"/>
    <mergeCell ref="A22:C22"/>
    <mergeCell ref="A25:C25"/>
    <mergeCell ref="A27:C27"/>
    <mergeCell ref="A40:F40"/>
    <mergeCell ref="A4:E4"/>
    <mergeCell ref="A7:C7"/>
    <mergeCell ref="A15:C15"/>
    <mergeCell ref="A19:C19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5">
      <selection activeCell="B10" sqref="B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143</v>
      </c>
    </row>
    <row r="2" spans="1:6" ht="33" customHeight="1">
      <c r="A2" s="2"/>
      <c r="B2" s="1" t="s">
        <v>144</v>
      </c>
      <c r="C2" s="4"/>
      <c r="D2" s="5">
        <v>358.9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30" customHeight="1">
      <c r="A7" s="105" t="s">
        <v>7</v>
      </c>
      <c r="B7" s="106"/>
      <c r="C7" s="106"/>
      <c r="D7" s="12">
        <f>SUM(D8:D13)</f>
        <v>8060.7762302332</v>
      </c>
      <c r="E7" s="12">
        <f>SUM(E8:E13)</f>
        <v>1.8716393215921803</v>
      </c>
      <c r="F7" s="89"/>
      <c r="G7" s="14"/>
    </row>
    <row r="8" spans="1:7" ht="15" customHeight="1">
      <c r="A8" s="15">
        <v>1</v>
      </c>
      <c r="B8" s="8" t="s">
        <v>74</v>
      </c>
      <c r="C8" s="16" t="s">
        <v>68</v>
      </c>
      <c r="D8" s="17">
        <f aca="true" t="shared" si="0" ref="D8:D13">E8*$D$2*12</f>
        <v>656.1956316437097</v>
      </c>
      <c r="E8" s="17">
        <v>0.15236268961728192</v>
      </c>
      <c r="F8" s="89"/>
      <c r="G8" s="14"/>
    </row>
    <row r="9" spans="1:7" ht="15">
      <c r="A9" s="15">
        <v>2</v>
      </c>
      <c r="B9" s="8" t="s">
        <v>8</v>
      </c>
      <c r="C9" s="16" t="s">
        <v>9</v>
      </c>
      <c r="D9" s="17">
        <f t="shared" si="0"/>
        <v>473.4675185365589</v>
      </c>
      <c r="E9" s="17">
        <v>0.10993487474146905</v>
      </c>
      <c r="F9" s="89"/>
      <c r="G9" s="14"/>
    </row>
    <row r="10" spans="1:7" ht="30">
      <c r="A10" s="15">
        <v>3</v>
      </c>
      <c r="B10" s="8" t="s">
        <v>77</v>
      </c>
      <c r="C10" s="22" t="s">
        <v>70</v>
      </c>
      <c r="D10" s="17">
        <f t="shared" si="0"/>
        <v>838.886460908148</v>
      </c>
      <c r="E10" s="17">
        <v>0.19478184752209252</v>
      </c>
      <c r="F10" s="89"/>
      <c r="G10" s="14"/>
    </row>
    <row r="11" spans="1:7" ht="60">
      <c r="A11" s="15">
        <v>4</v>
      </c>
      <c r="B11" s="16" t="s">
        <v>78</v>
      </c>
      <c r="C11" s="16" t="s">
        <v>79</v>
      </c>
      <c r="D11" s="17">
        <f t="shared" si="0"/>
        <v>4474.061124843451</v>
      </c>
      <c r="E11" s="17">
        <v>1.0388365201178256</v>
      </c>
      <c r="F11" s="89"/>
      <c r="G11" s="14"/>
    </row>
    <row r="12" spans="1:7" ht="15.75" customHeight="1">
      <c r="A12" s="15">
        <v>5</v>
      </c>
      <c r="B12" s="22" t="s">
        <v>44</v>
      </c>
      <c r="C12" s="22" t="s">
        <v>80</v>
      </c>
      <c r="D12" s="17">
        <f t="shared" si="0"/>
        <v>1584.6090670001545</v>
      </c>
      <c r="E12" s="17">
        <v>0.36793189073097304</v>
      </c>
      <c r="F12" s="89"/>
      <c r="G12" s="14"/>
    </row>
    <row r="13" spans="1:7" ht="15.75" customHeight="1">
      <c r="A13" s="15">
        <v>6</v>
      </c>
      <c r="B13" s="22" t="s">
        <v>71</v>
      </c>
      <c r="C13" s="22" t="s">
        <v>17</v>
      </c>
      <c r="D13" s="17">
        <f t="shared" si="0"/>
        <v>33.55642730117977</v>
      </c>
      <c r="E13" s="17">
        <v>0.007791498862538258</v>
      </c>
      <c r="F13" s="89"/>
      <c r="G13" s="14"/>
    </row>
    <row r="14" spans="1:7" ht="15">
      <c r="A14" s="108" t="s">
        <v>10</v>
      </c>
      <c r="B14" s="109"/>
      <c r="C14" s="110"/>
      <c r="D14" s="12">
        <f>SUM(D15:D17)</f>
        <v>6793.197766797001</v>
      </c>
      <c r="E14" s="12">
        <f>SUM(E15:E17)</f>
        <v>1.5773190690993317</v>
      </c>
      <c r="F14" s="89"/>
      <c r="G14" s="14"/>
    </row>
    <row r="15" spans="1:7" ht="15.75" customHeight="1">
      <c r="A15" s="15">
        <v>7</v>
      </c>
      <c r="B15" s="8" t="s">
        <v>11</v>
      </c>
      <c r="C15" s="16" t="s">
        <v>12</v>
      </c>
      <c r="D15" s="17">
        <f>E15*$D$2*12</f>
        <v>4916.2211956056735</v>
      </c>
      <c r="E15" s="20">
        <v>1.1415020886982619</v>
      </c>
      <c r="F15" s="89"/>
      <c r="G15" s="14"/>
    </row>
    <row r="16" spans="1:7" ht="15.75" customHeight="1">
      <c r="A16" s="15">
        <v>8</v>
      </c>
      <c r="B16" s="8" t="s">
        <v>186</v>
      </c>
      <c r="C16" s="16" t="s">
        <v>12</v>
      </c>
      <c r="D16" s="17">
        <f>E16*$D$2*12</f>
        <v>1419.7680000000003</v>
      </c>
      <c r="E16" s="60">
        <v>0.3296572861521316</v>
      </c>
      <c r="F16" s="89"/>
      <c r="G16" s="14"/>
    </row>
    <row r="17" spans="1:7" ht="30">
      <c r="A17" s="15">
        <v>9</v>
      </c>
      <c r="B17" s="22" t="s">
        <v>13</v>
      </c>
      <c r="C17" s="22" t="s">
        <v>14</v>
      </c>
      <c r="D17" s="17">
        <f>E17*$D$2*12</f>
        <v>457.20857119132745</v>
      </c>
      <c r="E17" s="17">
        <v>0.10615969424893831</v>
      </c>
      <c r="F17" s="89"/>
      <c r="G17" s="14"/>
    </row>
    <row r="18" spans="1:7" ht="15">
      <c r="A18" s="108" t="s">
        <v>15</v>
      </c>
      <c r="B18" s="111"/>
      <c r="C18" s="112"/>
      <c r="D18" s="23">
        <f>SUM(D19:D20)</f>
        <v>219.20898850159932</v>
      </c>
      <c r="E18" s="23">
        <f>SUM(E19:E20)</f>
        <v>0.05089834413058404</v>
      </c>
      <c r="F18" s="89"/>
      <c r="G18" s="14"/>
    </row>
    <row r="19" spans="1:7" ht="15" customHeight="1">
      <c r="A19" s="15">
        <v>10</v>
      </c>
      <c r="B19" s="22" t="s">
        <v>16</v>
      </c>
      <c r="C19" s="22" t="s">
        <v>17</v>
      </c>
      <c r="D19" s="17">
        <f>E19*12*$D$2</f>
        <v>103.81850589274848</v>
      </c>
      <c r="E19" s="17">
        <v>0.024105717909526446</v>
      </c>
      <c r="F19" s="89"/>
      <c r="G19" s="14"/>
    </row>
    <row r="20" spans="1:7" ht="60">
      <c r="A20" s="15">
        <v>11</v>
      </c>
      <c r="B20" s="22" t="s">
        <v>18</v>
      </c>
      <c r="C20" s="22" t="s">
        <v>17</v>
      </c>
      <c r="D20" s="17">
        <f>E20*12*$D$2</f>
        <v>115.39048260885083</v>
      </c>
      <c r="E20" s="17">
        <v>0.026792626221057592</v>
      </c>
      <c r="F20" s="89"/>
      <c r="G20" s="14"/>
    </row>
    <row r="21" spans="1:7" ht="15">
      <c r="A21" s="105" t="s">
        <v>19</v>
      </c>
      <c r="B21" s="106"/>
      <c r="C21" s="106"/>
      <c r="D21" s="24">
        <f>SUM(D22:D23)</f>
        <v>4645.509788487235</v>
      </c>
      <c r="E21" s="24">
        <f>SUM(E22:E23)</f>
        <v>1.0786453488639443</v>
      </c>
      <c r="F21" s="89"/>
      <c r="G21" s="14"/>
    </row>
    <row r="22" spans="1:7" ht="75">
      <c r="A22" s="15">
        <v>12</v>
      </c>
      <c r="B22" s="22" t="s">
        <v>53</v>
      </c>
      <c r="C22" s="22" t="s">
        <v>17</v>
      </c>
      <c r="D22" s="17">
        <f>E22*12*$D$2</f>
        <v>266.1644133786384</v>
      </c>
      <c r="E22" s="17">
        <v>0.06180096902076679</v>
      </c>
      <c r="F22" s="89"/>
      <c r="G22" s="14"/>
    </row>
    <row r="23" spans="1:7" ht="105">
      <c r="A23" s="15">
        <v>13</v>
      </c>
      <c r="B23" s="22" t="s">
        <v>21</v>
      </c>
      <c r="C23" s="22" t="s">
        <v>61</v>
      </c>
      <c r="D23" s="17">
        <f>E23*12*$D$2</f>
        <v>4379.345375108596</v>
      </c>
      <c r="E23" s="20">
        <v>1.0168443798431774</v>
      </c>
      <c r="F23" s="89"/>
      <c r="G23" s="14"/>
    </row>
    <row r="24" spans="1:7" ht="15">
      <c r="A24" s="105" t="s">
        <v>23</v>
      </c>
      <c r="B24" s="105"/>
      <c r="C24" s="105"/>
      <c r="D24" s="25">
        <f>SUM(D25)</f>
        <v>389.0779200000004</v>
      </c>
      <c r="E24" s="25">
        <f>E25</f>
        <v>0.09034037336305388</v>
      </c>
      <c r="F24" s="89"/>
      <c r="G24" s="14"/>
    </row>
    <row r="25" spans="1:7" ht="15">
      <c r="A25" s="15">
        <v>14</v>
      </c>
      <c r="B25" s="22" t="s">
        <v>24</v>
      </c>
      <c r="C25" s="22" t="s">
        <v>25</v>
      </c>
      <c r="D25" s="17">
        <f>E25*12*$D$2</f>
        <v>389.0779200000004</v>
      </c>
      <c r="E25" s="26">
        <v>0.09034037336305388</v>
      </c>
      <c r="F25" s="89"/>
      <c r="G25" s="14"/>
    </row>
    <row r="26" spans="1:7" ht="15">
      <c r="A26" s="105" t="s">
        <v>119</v>
      </c>
      <c r="B26" s="105"/>
      <c r="C26" s="105"/>
      <c r="D26" s="25">
        <f>SUM(D27:D27)</f>
        <v>233.79881594028538</v>
      </c>
      <c r="E26" s="25">
        <f>E27</f>
        <v>0.05428597007993995</v>
      </c>
      <c r="F26" s="89"/>
      <c r="G26" s="14"/>
    </row>
    <row r="27" spans="1:7" ht="30">
      <c r="A27" s="15">
        <v>15</v>
      </c>
      <c r="B27" s="22" t="s">
        <v>73</v>
      </c>
      <c r="C27" s="22" t="s">
        <v>14</v>
      </c>
      <c r="D27" s="17">
        <f>E27*12*$D$2</f>
        <v>233.79881594028538</v>
      </c>
      <c r="E27" s="20">
        <v>0.05428597007993995</v>
      </c>
      <c r="F27" s="89"/>
      <c r="G27" s="14"/>
    </row>
    <row r="28" spans="1:7" ht="15">
      <c r="A28" s="9"/>
      <c r="B28" s="27" t="s">
        <v>26</v>
      </c>
      <c r="C28" s="27"/>
      <c r="D28" s="47">
        <f>+D7+D14+D18+D21+D24+D26</f>
        <v>20341.56950995932</v>
      </c>
      <c r="E28" s="12">
        <f>E7+E14+E18+E21+E24+E26</f>
        <v>4.723128427129034</v>
      </c>
      <c r="F28" s="89"/>
      <c r="G28" s="14"/>
    </row>
    <row r="29" spans="1:6" ht="15">
      <c r="A29" s="28"/>
      <c r="B29" s="29"/>
      <c r="C29" s="30"/>
      <c r="D29" s="81"/>
      <c r="E29" s="61"/>
      <c r="F29" s="2"/>
    </row>
    <row r="30" spans="1:6" ht="15">
      <c r="A30" s="33"/>
      <c r="B30" s="33"/>
      <c r="C30" s="33"/>
      <c r="D30" s="33"/>
      <c r="E30" s="33"/>
      <c r="F30" s="34"/>
    </row>
    <row r="31" spans="1:6" ht="105">
      <c r="A31" s="11" t="s">
        <v>27</v>
      </c>
      <c r="B31" s="11" t="s">
        <v>28</v>
      </c>
      <c r="C31" s="11" t="s">
        <v>29</v>
      </c>
      <c r="D31" s="11" t="s">
        <v>30</v>
      </c>
      <c r="E31" s="11" t="s">
        <v>31</v>
      </c>
      <c r="F31" s="11" t="s">
        <v>32</v>
      </c>
    </row>
    <row r="32" spans="1:6" ht="15">
      <c r="A32" s="11">
        <v>1</v>
      </c>
      <c r="B32" s="78" t="s">
        <v>120</v>
      </c>
      <c r="C32" s="11" t="s">
        <v>191</v>
      </c>
      <c r="D32" s="75">
        <v>12833.7048</v>
      </c>
      <c r="E32" s="36">
        <f>D32/12/$D$2</f>
        <v>2.9798701588186125</v>
      </c>
      <c r="F32" s="11">
        <v>2</v>
      </c>
    </row>
    <row r="33" spans="1:6" ht="15">
      <c r="A33" s="11"/>
      <c r="B33" s="38" t="s">
        <v>34</v>
      </c>
      <c r="C33" s="10"/>
      <c r="D33" s="53">
        <f>SUM(D32:D32)</f>
        <v>12833.7048</v>
      </c>
      <c r="E33" s="39">
        <f>SUM(E32:E32)</f>
        <v>2.9798701588186125</v>
      </c>
      <c r="F33" s="40"/>
    </row>
    <row r="34" spans="1:6" ht="15">
      <c r="A34" s="28"/>
      <c r="B34" s="29"/>
      <c r="C34" s="41"/>
      <c r="D34" s="41"/>
      <c r="E34" s="41"/>
      <c r="F34" s="41"/>
    </row>
    <row r="35" spans="1:6" ht="15">
      <c r="A35" s="28"/>
      <c r="B35" s="29"/>
      <c r="C35" s="41"/>
      <c r="D35" s="41"/>
      <c r="E35" s="41"/>
      <c r="F35" s="41"/>
    </row>
    <row r="36" spans="1:6" ht="29.25">
      <c r="A36" s="28"/>
      <c r="B36" s="29" t="s">
        <v>35</v>
      </c>
      <c r="C36" s="42">
        <f>D28+D33</f>
        <v>33175.27430995932</v>
      </c>
      <c r="D36" s="42"/>
      <c r="E36" s="42"/>
      <c r="F36" s="41"/>
    </row>
    <row r="37" spans="1:6" ht="15">
      <c r="A37" s="28"/>
      <c r="B37" s="29" t="s">
        <v>36</v>
      </c>
      <c r="C37" s="43">
        <f>E28+E33</f>
        <v>7.702998585947647</v>
      </c>
      <c r="D37" s="41"/>
      <c r="E37" s="41"/>
      <c r="F37" s="41"/>
    </row>
    <row r="38" spans="1:6" ht="15">
      <c r="A38" s="28"/>
      <c r="B38" s="29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07" t="s">
        <v>37</v>
      </c>
      <c r="B40" s="107"/>
      <c r="C40" s="107"/>
      <c r="D40" s="107"/>
      <c r="E40" s="107"/>
      <c r="F40" s="107"/>
    </row>
    <row r="41" spans="1:6" ht="15">
      <c r="A41" s="1"/>
      <c r="B41" s="1"/>
      <c r="C41" s="1"/>
      <c r="D41" s="2"/>
      <c r="E41" s="2"/>
      <c r="F41" s="2"/>
    </row>
    <row r="42" spans="1:6" ht="71.25">
      <c r="A42" s="8"/>
      <c r="B42" s="9" t="s">
        <v>3</v>
      </c>
      <c r="C42" s="9" t="s">
        <v>4</v>
      </c>
      <c r="D42" s="9" t="s">
        <v>5</v>
      </c>
      <c r="E42" s="9" t="s">
        <v>6</v>
      </c>
      <c r="F42" s="2"/>
    </row>
    <row r="43" spans="1:5" ht="30" customHeight="1">
      <c r="A43" s="104" t="s">
        <v>38</v>
      </c>
      <c r="B43" s="104"/>
      <c r="C43" s="104"/>
      <c r="D43" s="12">
        <f>+D44</f>
        <v>59.43384</v>
      </c>
      <c r="E43" s="12">
        <f>E44</f>
        <v>0.0138</v>
      </c>
    </row>
    <row r="44" spans="1:5" ht="30">
      <c r="A44" s="15">
        <v>1</v>
      </c>
      <c r="B44" s="44" t="s">
        <v>39</v>
      </c>
      <c r="C44" s="44" t="s">
        <v>91</v>
      </c>
      <c r="D44" s="17">
        <f>E44*12*$D$2</f>
        <v>59.43384</v>
      </c>
      <c r="E44" s="45">
        <v>0.0138</v>
      </c>
    </row>
    <row r="45" spans="1:5" ht="30" customHeight="1">
      <c r="A45" s="104" t="s">
        <v>41</v>
      </c>
      <c r="B45" s="104"/>
      <c r="C45" s="104"/>
      <c r="D45" s="12">
        <f>D46+D47+D48</f>
        <v>2393.2003859093365</v>
      </c>
      <c r="E45" s="12">
        <f>E46+E47+E48</f>
        <v>0.555679480335594</v>
      </c>
    </row>
    <row r="46" spans="1:5" ht="47.25" customHeight="1">
      <c r="A46" s="15">
        <v>2</v>
      </c>
      <c r="B46" s="44" t="s">
        <v>42</v>
      </c>
      <c r="C46" s="44" t="s">
        <v>43</v>
      </c>
      <c r="D46" s="17">
        <f>E46*$D$2*12</f>
        <v>118.86768000000001</v>
      </c>
      <c r="E46" s="45">
        <v>0.0276</v>
      </c>
    </row>
    <row r="47" spans="1:5" ht="30">
      <c r="A47" s="15">
        <v>3</v>
      </c>
      <c r="B47" s="72" t="s">
        <v>74</v>
      </c>
      <c r="C47" s="72" t="s">
        <v>75</v>
      </c>
      <c r="D47" s="17">
        <f>E47*$D$2*12</f>
        <v>1640.4890791092744</v>
      </c>
      <c r="E47" s="45">
        <v>0.3809067240432048</v>
      </c>
    </row>
    <row r="48" spans="1:5" ht="30">
      <c r="A48" s="15">
        <v>4</v>
      </c>
      <c r="B48" s="46" t="s">
        <v>44</v>
      </c>
      <c r="C48" s="8" t="s">
        <v>81</v>
      </c>
      <c r="D48" s="17">
        <f>E48*$D$2*12</f>
        <v>633.8436268000619</v>
      </c>
      <c r="E48" s="18">
        <v>0.1471727562923892</v>
      </c>
    </row>
    <row r="49" spans="1:6" ht="15">
      <c r="A49" s="9"/>
      <c r="B49" s="27" t="s">
        <v>26</v>
      </c>
      <c r="C49" s="27"/>
      <c r="D49" s="47">
        <f>D43+D45</f>
        <v>2452.6342259093367</v>
      </c>
      <c r="E49" s="12">
        <f>E43+E45</f>
        <v>0.569479480335594</v>
      </c>
      <c r="F49" s="6"/>
    </row>
    <row r="50" spans="1:6" ht="15">
      <c r="A50" s="2"/>
      <c r="B50" s="2"/>
      <c r="C50" s="2"/>
      <c r="D50" s="2"/>
      <c r="E50" s="2"/>
      <c r="F50" s="2"/>
    </row>
    <row r="51" spans="1:6" ht="105">
      <c r="A51" s="11" t="s">
        <v>27</v>
      </c>
      <c r="B51" s="11" t="s">
        <v>28</v>
      </c>
      <c r="C51" s="11" t="s">
        <v>29</v>
      </c>
      <c r="D51" s="11" t="s">
        <v>30</v>
      </c>
      <c r="E51" s="11" t="s">
        <v>31</v>
      </c>
      <c r="F51" s="11" t="s">
        <v>32</v>
      </c>
    </row>
    <row r="52" spans="1:6" ht="15">
      <c r="A52" s="11">
        <v>1</v>
      </c>
      <c r="B52" s="78" t="s">
        <v>63</v>
      </c>
      <c r="C52" s="11" t="s">
        <v>64</v>
      </c>
      <c r="D52" s="11">
        <v>1980.51</v>
      </c>
      <c r="E52" s="36">
        <f>D52/12/$D$2</f>
        <v>0.45985650599052663</v>
      </c>
      <c r="F52" s="11">
        <v>2</v>
      </c>
    </row>
    <row r="53" spans="1:6" ht="15">
      <c r="A53" s="11"/>
      <c r="B53" s="38" t="s">
        <v>34</v>
      </c>
      <c r="C53" s="10"/>
      <c r="D53" s="53">
        <f>SUM(D52:D52)</f>
        <v>1980.51</v>
      </c>
      <c r="E53" s="39">
        <f>SUM(E52:E52)</f>
        <v>0.45985650599052663</v>
      </c>
      <c r="F53" s="40"/>
    </row>
    <row r="56" spans="2:3" ht="29.25">
      <c r="B56" s="29" t="s">
        <v>139</v>
      </c>
      <c r="C56" s="42">
        <f>C36</f>
        <v>33175.27430995932</v>
      </c>
    </row>
  </sheetData>
  <sheetProtection/>
  <mergeCells count="10">
    <mergeCell ref="A4:E4"/>
    <mergeCell ref="A7:C7"/>
    <mergeCell ref="A26:C26"/>
    <mergeCell ref="A40:F40"/>
    <mergeCell ref="A43:C43"/>
    <mergeCell ref="A45:C45"/>
    <mergeCell ref="A14:C14"/>
    <mergeCell ref="A18:C18"/>
    <mergeCell ref="A21:C21"/>
    <mergeCell ref="A24:C24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0" sqref="A10:E10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116</v>
      </c>
    </row>
    <row r="2" spans="1:6" ht="34.5" customHeight="1">
      <c r="A2" s="2"/>
      <c r="B2" s="1" t="s">
        <v>146</v>
      </c>
      <c r="C2" s="4"/>
      <c r="D2" s="5">
        <v>213.37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230.63076167087118</v>
      </c>
      <c r="E7" s="12">
        <f>SUM(E8:E10)</f>
        <v>0.09007465969554888</v>
      </c>
      <c r="F7" s="89"/>
      <c r="G7" s="14"/>
    </row>
    <row r="8" spans="1:7" ht="15.75" customHeight="1">
      <c r="A8" s="15">
        <v>1</v>
      </c>
      <c r="B8" s="8" t="s">
        <v>11</v>
      </c>
      <c r="C8" s="16" t="s">
        <v>12</v>
      </c>
      <c r="D8" s="17">
        <f>E8*$D$2*12</f>
        <v>163.8740398535225</v>
      </c>
      <c r="E8" s="20">
        <v>0.06400229642308451</v>
      </c>
      <c r="F8" s="89"/>
      <c r="G8" s="14"/>
    </row>
    <row r="9" spans="1:6" ht="15.75" customHeight="1">
      <c r="A9" s="15">
        <v>2</v>
      </c>
      <c r="B9" s="8" t="s">
        <v>186</v>
      </c>
      <c r="C9" s="16" t="s">
        <v>12</v>
      </c>
      <c r="D9" s="17">
        <f>E9*$D$2*12</f>
        <v>47.32560000000001</v>
      </c>
      <c r="E9" s="60">
        <v>0.018483385668088298</v>
      </c>
      <c r="F9" s="89"/>
    </row>
    <row r="10" spans="1:7" ht="30">
      <c r="A10" s="15">
        <v>3</v>
      </c>
      <c r="B10" s="22" t="s">
        <v>13</v>
      </c>
      <c r="C10" s="22" t="s">
        <v>14</v>
      </c>
      <c r="D10" s="17">
        <f>E10*$D$2*12</f>
        <v>19.431121817348675</v>
      </c>
      <c r="E10" s="17">
        <v>0.007588977604376073</v>
      </c>
      <c r="F10" s="89"/>
      <c r="G10" s="14"/>
    </row>
    <row r="11" spans="1:7" ht="15">
      <c r="A11" s="108" t="s">
        <v>50</v>
      </c>
      <c r="B11" s="111"/>
      <c r="C11" s="112"/>
      <c r="D11" s="23">
        <f>SUM(D12:D13)</f>
        <v>60.13598483775903</v>
      </c>
      <c r="E11" s="23">
        <f>SUM(E12:E13)</f>
        <v>0.02348658232091321</v>
      </c>
      <c r="F11" s="89"/>
      <c r="G11" s="14"/>
    </row>
    <row r="12" spans="1:7" ht="15" customHeight="1">
      <c r="A12" s="15">
        <v>4</v>
      </c>
      <c r="B12" s="22" t="s">
        <v>16</v>
      </c>
      <c r="C12" s="22" t="s">
        <v>17</v>
      </c>
      <c r="D12" s="17">
        <f>E12*12*$D$2</f>
        <v>26.71021743844397</v>
      </c>
      <c r="E12" s="17">
        <v>0.010431885706536363</v>
      </c>
      <c r="F12" s="89"/>
      <c r="G12" s="14"/>
    </row>
    <row r="13" spans="1:7" ht="60">
      <c r="A13" s="15">
        <v>5</v>
      </c>
      <c r="B13" s="22" t="s">
        <v>18</v>
      </c>
      <c r="C13" s="22" t="s">
        <v>17</v>
      </c>
      <c r="D13" s="17">
        <f>E13*12*$D$2</f>
        <v>33.42576739931506</v>
      </c>
      <c r="E13" s="17">
        <v>0.013054696614376849</v>
      </c>
      <c r="F13" s="89"/>
      <c r="G13" s="14"/>
    </row>
    <row r="14" spans="1:7" ht="15">
      <c r="A14" s="105" t="s">
        <v>51</v>
      </c>
      <c r="B14" s="106"/>
      <c r="C14" s="106"/>
      <c r="D14" s="24">
        <f>SUM(D15:D16)</f>
        <v>1483.3190717037314</v>
      </c>
      <c r="E14" s="24">
        <f>SUM(E15:E16)</f>
        <v>0.5793219414255876</v>
      </c>
      <c r="F14" s="89"/>
      <c r="G14" s="14"/>
    </row>
    <row r="15" spans="1:7" ht="75">
      <c r="A15" s="15">
        <v>6</v>
      </c>
      <c r="B15" s="22" t="s">
        <v>58</v>
      </c>
      <c r="C15" s="22" t="s">
        <v>17</v>
      </c>
      <c r="D15" s="17">
        <f>E15*12*$D$2</f>
        <v>25.27120461617472</v>
      </c>
      <c r="E15" s="17">
        <v>0.009869867919644561</v>
      </c>
      <c r="F15" s="89"/>
      <c r="G15" s="14"/>
    </row>
    <row r="16" spans="1:7" ht="90">
      <c r="A16" s="15">
        <v>7</v>
      </c>
      <c r="B16" s="22" t="s">
        <v>21</v>
      </c>
      <c r="C16" s="22" t="s">
        <v>54</v>
      </c>
      <c r="D16" s="17">
        <f>E16*12*$D$2</f>
        <v>1458.0478670875566</v>
      </c>
      <c r="E16" s="20">
        <v>0.569452073505943</v>
      </c>
      <c r="F16" s="89"/>
      <c r="G16" s="14"/>
    </row>
    <row r="17" spans="1:7" ht="15">
      <c r="A17" s="105" t="s">
        <v>52</v>
      </c>
      <c r="B17" s="105"/>
      <c r="C17" s="105"/>
      <c r="D17" s="25">
        <f>SUM(D18)</f>
        <v>493.5970298160009</v>
      </c>
      <c r="E17" s="25">
        <v>0.19277820601771606</v>
      </c>
      <c r="F17" s="89"/>
      <c r="G17" s="14"/>
    </row>
    <row r="18" spans="1:7" ht="15">
      <c r="A18" s="15">
        <v>8</v>
      </c>
      <c r="B18" s="22" t="s">
        <v>24</v>
      </c>
      <c r="C18" s="22" t="s">
        <v>25</v>
      </c>
      <c r="D18" s="17">
        <f>E18*12*$D$2</f>
        <v>493.5970298160009</v>
      </c>
      <c r="E18" s="26">
        <v>0.19277820601771606</v>
      </c>
      <c r="F18" s="89"/>
      <c r="G18" s="14"/>
    </row>
    <row r="19" spans="1:7" ht="15">
      <c r="A19" s="9"/>
      <c r="B19" s="27" t="s">
        <v>26</v>
      </c>
      <c r="C19" s="27"/>
      <c r="D19" s="47">
        <f>D7+D11+D14+D17</f>
        <v>2267.6828480283625</v>
      </c>
      <c r="E19" s="12">
        <f>SUM(E7+E11+E14+E17)</f>
        <v>0.8856613894597658</v>
      </c>
      <c r="F19" s="89"/>
      <c r="G19" s="14"/>
    </row>
    <row r="20" spans="1:6" ht="15">
      <c r="A20" s="28"/>
      <c r="B20" s="29"/>
      <c r="C20" s="30"/>
      <c r="D20" s="31"/>
      <c r="E20" s="32"/>
      <c r="F20" s="2"/>
    </row>
    <row r="21" spans="1:6" ht="15">
      <c r="A21" s="33"/>
      <c r="B21" s="33"/>
      <c r="C21" s="33"/>
      <c r="D21" s="33"/>
      <c r="E21" s="33"/>
      <c r="F21" s="34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192</v>
      </c>
      <c r="D23" s="75">
        <v>7631.5652</v>
      </c>
      <c r="E23" s="36">
        <f>D23/12/$D$2</f>
        <v>2.980567871147146</v>
      </c>
      <c r="F23" s="37">
        <v>2</v>
      </c>
    </row>
    <row r="24" spans="1:6" ht="15">
      <c r="A24" s="11"/>
      <c r="B24" s="38" t="s">
        <v>34</v>
      </c>
      <c r="C24" s="10"/>
      <c r="D24" s="53">
        <f>SUM(D23:D23)</f>
        <v>7631.5652</v>
      </c>
      <c r="E24" s="39">
        <f>SUM(E23:E23)</f>
        <v>2.980567871147146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29.25">
      <c r="A27" s="28"/>
      <c r="B27" s="29" t="s">
        <v>35</v>
      </c>
      <c r="C27" s="42">
        <f>D19+D24</f>
        <v>9899.248048028363</v>
      </c>
      <c r="D27" s="42"/>
      <c r="E27" s="42"/>
      <c r="F27" s="41"/>
    </row>
    <row r="28" spans="1:6" ht="15">
      <c r="A28" s="28"/>
      <c r="B28" s="29" t="s">
        <v>36</v>
      </c>
      <c r="C28" s="43">
        <f>E19+E24</f>
        <v>3.8662292606069117</v>
      </c>
      <c r="D28" s="41"/>
      <c r="E28" s="41"/>
      <c r="F28" s="41"/>
    </row>
    <row r="29" spans="1:6" ht="15">
      <c r="A29" s="28"/>
      <c r="B29" s="29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7" t="s">
        <v>37</v>
      </c>
      <c r="B31" s="107"/>
      <c r="C31" s="107"/>
      <c r="D31" s="107"/>
      <c r="E31" s="107"/>
      <c r="F31" s="107"/>
    </row>
    <row r="32" spans="1:6" ht="15">
      <c r="A32" s="1"/>
      <c r="B32" s="1"/>
      <c r="C32" s="1"/>
      <c r="D32" s="2"/>
      <c r="E32" s="2"/>
      <c r="F32" s="2"/>
    </row>
    <row r="33" spans="1:6" ht="71.25">
      <c r="A33" s="8"/>
      <c r="B33" s="9" t="s">
        <v>3</v>
      </c>
      <c r="C33" s="9" t="s">
        <v>4</v>
      </c>
      <c r="D33" s="9" t="s">
        <v>5</v>
      </c>
      <c r="E33" s="9" t="s">
        <v>6</v>
      </c>
      <c r="F33" s="2"/>
    </row>
    <row r="34" spans="1:5" ht="30" customHeight="1">
      <c r="A34" s="104" t="s">
        <v>38</v>
      </c>
      <c r="B34" s="104"/>
      <c r="C34" s="104"/>
      <c r="D34" s="12">
        <f>+D35</f>
        <v>35.334072</v>
      </c>
      <c r="E34" s="12">
        <f>+E35</f>
        <v>0.0138</v>
      </c>
    </row>
    <row r="35" spans="1:5" ht="30">
      <c r="A35" s="15" t="s">
        <v>48</v>
      </c>
      <c r="B35" s="44" t="s">
        <v>39</v>
      </c>
      <c r="C35" s="44" t="s">
        <v>40</v>
      </c>
      <c r="D35" s="17">
        <f>E35*12*$D$2</f>
        <v>35.334072</v>
      </c>
      <c r="E35" s="45">
        <v>0.0138</v>
      </c>
    </row>
    <row r="36" spans="1:5" ht="30" customHeight="1">
      <c r="A36" s="104" t="s">
        <v>41</v>
      </c>
      <c r="B36" s="104"/>
      <c r="C36" s="104"/>
      <c r="D36" s="12">
        <f>D37</f>
        <v>70.668144</v>
      </c>
      <c r="E36" s="12">
        <f>E37</f>
        <v>0.0276</v>
      </c>
    </row>
    <row r="37" spans="1:5" ht="45">
      <c r="A37" s="15" t="s">
        <v>49</v>
      </c>
      <c r="B37" s="44" t="s">
        <v>42</v>
      </c>
      <c r="C37" s="44" t="s">
        <v>43</v>
      </c>
      <c r="D37" s="17">
        <f>E37*$D$2*12</f>
        <v>70.668144</v>
      </c>
      <c r="E37" s="45">
        <v>0.0276</v>
      </c>
    </row>
    <row r="38" spans="1:6" ht="15">
      <c r="A38" s="9"/>
      <c r="B38" s="27" t="s">
        <v>26</v>
      </c>
      <c r="C38" s="27"/>
      <c r="D38" s="47">
        <f>D34+D36</f>
        <v>106.002216</v>
      </c>
      <c r="E38" s="12">
        <f>E34+E36</f>
        <v>0.0414</v>
      </c>
      <c r="F38" s="6"/>
    </row>
    <row r="39" spans="1:6" ht="15">
      <c r="A39" s="2"/>
      <c r="B39" s="2"/>
      <c r="C39" s="2"/>
      <c r="D39" s="2"/>
      <c r="E39" s="2"/>
      <c r="F39" s="2"/>
    </row>
    <row r="40" spans="1:6" ht="15">
      <c r="A40" s="33"/>
      <c r="B40" s="33"/>
      <c r="C40" s="33"/>
      <c r="D40" s="33"/>
      <c r="E40" s="33"/>
      <c r="F40" s="34"/>
    </row>
    <row r="41" spans="1:6" ht="105">
      <c r="A41" s="11" t="s">
        <v>27</v>
      </c>
      <c r="B41" s="11" t="s">
        <v>28</v>
      </c>
      <c r="C41" s="11" t="s">
        <v>29</v>
      </c>
      <c r="D41" s="11" t="s">
        <v>30</v>
      </c>
      <c r="E41" s="11" t="s">
        <v>45</v>
      </c>
      <c r="F41" s="11" t="s">
        <v>32</v>
      </c>
    </row>
    <row r="42" spans="1:6" ht="15">
      <c r="A42" s="11" t="s">
        <v>48</v>
      </c>
      <c r="B42" s="78" t="s">
        <v>106</v>
      </c>
      <c r="C42" s="11" t="s">
        <v>147</v>
      </c>
      <c r="D42" s="35">
        <v>1277.2</v>
      </c>
      <c r="E42" s="49">
        <f>D42/12/$D$2</f>
        <v>0.4988205152239459</v>
      </c>
      <c r="F42" s="11">
        <v>2</v>
      </c>
    </row>
    <row r="43" spans="1:6" ht="15">
      <c r="A43" s="50"/>
      <c r="B43" s="50" t="s">
        <v>34</v>
      </c>
      <c r="C43" s="50"/>
      <c r="D43" s="51">
        <f>SUM(D42:D42)</f>
        <v>1277.2</v>
      </c>
      <c r="E43" s="52">
        <f>SUM(E42:E42)</f>
        <v>0.4988205152239459</v>
      </c>
      <c r="F43" s="50"/>
    </row>
    <row r="46" spans="2:3" ht="29.25">
      <c r="B46" s="29" t="s">
        <v>141</v>
      </c>
      <c r="C46" s="54">
        <f>C27</f>
        <v>9899.248048028363</v>
      </c>
    </row>
  </sheetData>
  <sheetProtection/>
  <mergeCells count="8">
    <mergeCell ref="A4:E4"/>
    <mergeCell ref="A31:F31"/>
    <mergeCell ref="A34:C34"/>
    <mergeCell ref="A36:C36"/>
    <mergeCell ref="A7:C7"/>
    <mergeCell ref="A11:C11"/>
    <mergeCell ref="A14:C14"/>
    <mergeCell ref="A17:C17"/>
  </mergeCells>
  <printOptions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">
      <selection activeCell="C28" sqref="C28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117</v>
      </c>
    </row>
    <row r="2" spans="1:6" ht="39" customHeight="1">
      <c r="A2" s="2"/>
      <c r="B2" s="1" t="s">
        <v>149</v>
      </c>
      <c r="C2" s="4"/>
      <c r="D2" s="5">
        <v>98.2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9" ht="15.75">
      <c r="A7" s="108" t="s">
        <v>47</v>
      </c>
      <c r="B7" s="109"/>
      <c r="C7" s="110"/>
      <c r="D7" s="12">
        <f>SUM(D8:D10)</f>
        <v>106.14397898523481</v>
      </c>
      <c r="E7" s="12">
        <f>SUM(E8:E10)</f>
        <v>0.09007465969554888</v>
      </c>
      <c r="F7" s="95"/>
      <c r="H7" s="93"/>
      <c r="I7" s="91"/>
    </row>
    <row r="8" spans="1:9" ht="15.75" customHeight="1">
      <c r="A8" s="15">
        <v>1</v>
      </c>
      <c r="B8" s="8" t="s">
        <v>11</v>
      </c>
      <c r="C8" s="16" t="s">
        <v>12</v>
      </c>
      <c r="D8" s="17">
        <f>E8*12*$D$2</f>
        <v>75.42030610496279</v>
      </c>
      <c r="E8" s="20">
        <v>0.06400229642308451</v>
      </c>
      <c r="F8" s="95"/>
      <c r="H8" s="93"/>
      <c r="I8" s="92"/>
    </row>
    <row r="9" spans="1:9" ht="15.75" customHeight="1">
      <c r="A9" s="15">
        <v>2</v>
      </c>
      <c r="B9" s="8" t="s">
        <v>186</v>
      </c>
      <c r="C9" s="16" t="s">
        <v>12</v>
      </c>
      <c r="D9" s="17">
        <f>E9*12*$D$2</f>
        <v>21.780821671275252</v>
      </c>
      <c r="E9" s="60">
        <v>0.018483385668088298</v>
      </c>
      <c r="F9" s="95"/>
      <c r="H9" s="93"/>
      <c r="I9" s="92"/>
    </row>
    <row r="10" spans="1:9" ht="30">
      <c r="A10" s="15">
        <v>3</v>
      </c>
      <c r="B10" s="22" t="s">
        <v>13</v>
      </c>
      <c r="C10" s="22" t="s">
        <v>14</v>
      </c>
      <c r="D10" s="17">
        <f>E10*12*$D$2</f>
        <v>8.942851208996764</v>
      </c>
      <c r="E10" s="17">
        <v>0.007588977604376073</v>
      </c>
      <c r="F10" s="95"/>
      <c r="H10" s="93"/>
      <c r="I10" s="92"/>
    </row>
    <row r="11" spans="1:6" ht="15">
      <c r="A11" s="108" t="s">
        <v>50</v>
      </c>
      <c r="B11" s="111"/>
      <c r="C11" s="112"/>
      <c r="D11" s="23">
        <f>SUM(D12:D13)</f>
        <v>100.49770533399752</v>
      </c>
      <c r="E11" s="23">
        <f>SUM(E12:E13)</f>
        <v>0.08528318511031696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38.196440757951876</v>
      </c>
      <c r="E12" s="57">
        <v>0.03241381598604198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62.30126457604565</v>
      </c>
      <c r="E13" s="17">
        <v>0.052869369124274986</v>
      </c>
      <c r="F13" s="89"/>
    </row>
    <row r="14" spans="1:9" ht="15">
      <c r="A14" s="105" t="s">
        <v>51</v>
      </c>
      <c r="B14" s="106"/>
      <c r="C14" s="106"/>
      <c r="D14" s="24">
        <f>SUM(D15:D16)</f>
        <v>1427.2655145797844</v>
      </c>
      <c r="E14" s="24">
        <f>SUM(E15:E16)</f>
        <v>1.211189336880333</v>
      </c>
      <c r="F14" s="89"/>
      <c r="H14" s="61"/>
      <c r="I14" s="55"/>
    </row>
    <row r="15" spans="1:10" ht="60">
      <c r="A15" s="15">
        <v>6</v>
      </c>
      <c r="B15" s="22" t="s">
        <v>56</v>
      </c>
      <c r="C15" s="22" t="s">
        <v>17</v>
      </c>
      <c r="D15" s="17">
        <f>E15*12*$D$2</f>
        <v>172.05428610905284</v>
      </c>
      <c r="E15" s="17">
        <v>0.1460066922174583</v>
      </c>
      <c r="F15" s="89"/>
      <c r="H15" s="61"/>
      <c r="I15" s="61"/>
      <c r="J15" s="62"/>
    </row>
    <row r="16" spans="1:10" ht="60">
      <c r="A16" s="15">
        <v>7</v>
      </c>
      <c r="B16" s="22" t="s">
        <v>21</v>
      </c>
      <c r="C16" s="22" t="s">
        <v>62</v>
      </c>
      <c r="D16" s="17">
        <f>E16*12*$D$2</f>
        <v>1255.2112284707316</v>
      </c>
      <c r="E16" s="17">
        <v>1.0651826446628747</v>
      </c>
      <c r="F16" s="89"/>
      <c r="H16" s="61"/>
      <c r="I16" s="61"/>
      <c r="J16" s="62"/>
    </row>
    <row r="17" spans="1:6" ht="15">
      <c r="A17" s="105" t="s">
        <v>52</v>
      </c>
      <c r="B17" s="105"/>
      <c r="C17" s="105"/>
      <c r="D17" s="25">
        <f>SUM(D18)</f>
        <v>402.05511036535825</v>
      </c>
      <c r="E17" s="23">
        <f>E18</f>
        <v>0.3411872966440583</v>
      </c>
      <c r="F17" s="89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402.05511036535825</v>
      </c>
      <c r="E18" s="60">
        <v>0.3411872966440583</v>
      </c>
      <c r="F18" s="89"/>
      <c r="H18" s="61"/>
      <c r="I18" s="71"/>
    </row>
    <row r="19" spans="1:6" ht="15">
      <c r="A19" s="9"/>
      <c r="B19" s="27" t="s">
        <v>26</v>
      </c>
      <c r="C19" s="27"/>
      <c r="D19" s="47">
        <f>D11+D14+D17+D7</f>
        <v>2035.962309264375</v>
      </c>
      <c r="E19" s="12">
        <f>E11+E14+E17+E7</f>
        <v>1.727734478330257</v>
      </c>
      <c r="F19" s="89"/>
    </row>
    <row r="20" spans="1:6" ht="15">
      <c r="A20" s="28"/>
      <c r="B20" s="29"/>
      <c r="C20" s="30"/>
      <c r="D20" s="31"/>
      <c r="E20" s="32"/>
      <c r="F20" s="2"/>
    </row>
    <row r="21" spans="1:6" ht="15">
      <c r="A21" s="29"/>
      <c r="B21" s="29"/>
      <c r="C21" s="29"/>
      <c r="D21" s="29"/>
      <c r="E21" s="29"/>
      <c r="F21" s="28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193</v>
      </c>
      <c r="D23" s="75">
        <v>3512.1044</v>
      </c>
      <c r="E23" s="36">
        <f>D23/12/$D$2</f>
        <v>2.9804008825526136</v>
      </c>
      <c r="F23" s="37">
        <v>2</v>
      </c>
    </row>
    <row r="24" spans="1:6" ht="15">
      <c r="A24" s="11"/>
      <c r="B24" s="38" t="s">
        <v>34</v>
      </c>
      <c r="C24" s="10"/>
      <c r="D24" s="53">
        <f>SUM(D23:D23)</f>
        <v>3512.1044</v>
      </c>
      <c r="E24" s="39">
        <f>SUM(E23:E23)</f>
        <v>2.9804008825526136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35</v>
      </c>
      <c r="C28" s="42">
        <f>D19+D24</f>
        <v>5548.066709264375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4.708135360882871</v>
      </c>
      <c r="D29" s="41"/>
      <c r="E29" s="41"/>
      <c r="F29" s="41"/>
    </row>
    <row r="30" spans="1:6" ht="21" customHeight="1">
      <c r="A30" s="28"/>
      <c r="B30" s="29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04" t="s">
        <v>38</v>
      </c>
      <c r="B35" s="104"/>
      <c r="C35" s="104"/>
      <c r="D35" s="12">
        <f>D36</f>
        <v>16.26192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16.26192</v>
      </c>
      <c r="E36" s="45">
        <v>0.0138</v>
      </c>
    </row>
    <row r="37" spans="1:5" ht="30" customHeight="1">
      <c r="A37" s="104" t="s">
        <v>41</v>
      </c>
      <c r="B37" s="104"/>
      <c r="C37" s="104"/>
      <c r="D37" s="12">
        <f>D38+D39</f>
        <v>130.09535999999997</v>
      </c>
      <c r="E37" s="12">
        <f>E38+E39</f>
        <v>0.11039999999999998</v>
      </c>
    </row>
    <row r="38" spans="1:5" ht="45">
      <c r="A38" s="15">
        <v>2</v>
      </c>
      <c r="B38" s="44" t="s">
        <v>42</v>
      </c>
      <c r="C38" s="44" t="s">
        <v>43</v>
      </c>
      <c r="D38" s="17">
        <f>E38*$D$2*12</f>
        <v>32.52384</v>
      </c>
      <c r="E38" s="45">
        <v>0.0276</v>
      </c>
    </row>
    <row r="39" spans="1:5" ht="15">
      <c r="A39" s="15">
        <v>3</v>
      </c>
      <c r="B39" s="46" t="s">
        <v>44</v>
      </c>
      <c r="C39" s="8" t="s">
        <v>40</v>
      </c>
      <c r="D39" s="17">
        <f>E39*$D$2*12</f>
        <v>97.57151999999998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146.35727999999997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45</v>
      </c>
      <c r="F43" s="11" t="s">
        <v>32</v>
      </c>
    </row>
    <row r="44" spans="1:6" ht="15">
      <c r="A44" s="11">
        <v>1</v>
      </c>
      <c r="B44" s="8" t="s">
        <v>63</v>
      </c>
      <c r="C44" s="11" t="s">
        <v>194</v>
      </c>
      <c r="D44" s="48">
        <v>660.17</v>
      </c>
      <c r="E44" s="49">
        <f>D44/12/$D$2</f>
        <v>0.5602257298031228</v>
      </c>
      <c r="F44" s="37">
        <v>2</v>
      </c>
    </row>
    <row r="45" spans="1:6" ht="15">
      <c r="A45" s="50"/>
      <c r="B45" s="50" t="s">
        <v>34</v>
      </c>
      <c r="C45" s="50"/>
      <c r="D45" s="51">
        <f>SUM(D44:D44)</f>
        <v>660.17</v>
      </c>
      <c r="E45" s="52">
        <f>SUM(E44:E44)</f>
        <v>0.5602257298031228</v>
      </c>
      <c r="F45" s="50"/>
    </row>
    <row r="49" spans="2:3" ht="29.25">
      <c r="B49" s="29" t="s">
        <v>145</v>
      </c>
      <c r="C49" s="100">
        <f>C28</f>
        <v>5548.066709264375</v>
      </c>
    </row>
  </sheetData>
  <mergeCells count="8">
    <mergeCell ref="A32:F32"/>
    <mergeCell ref="A35:C35"/>
    <mergeCell ref="A37:C37"/>
    <mergeCell ref="A4:E4"/>
    <mergeCell ref="A11:C11"/>
    <mergeCell ref="A14:C14"/>
    <mergeCell ref="A17:C17"/>
    <mergeCell ref="A7:C7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118</v>
      </c>
    </row>
    <row r="2" spans="1:6" ht="36" customHeight="1">
      <c r="A2" s="2"/>
      <c r="B2" s="1" t="s">
        <v>151</v>
      </c>
      <c r="C2" s="4"/>
      <c r="D2" s="5">
        <v>288.42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9" ht="15">
      <c r="A7" s="108" t="s">
        <v>47</v>
      </c>
      <c r="B7" s="109"/>
      <c r="C7" s="110"/>
      <c r="D7" s="12">
        <f>SUM(D8:D10)</f>
        <v>2717.2791067188004</v>
      </c>
      <c r="E7" s="12">
        <f>SUM(E8:E10)</f>
        <v>0.7851047970317593</v>
      </c>
      <c r="F7" s="89"/>
      <c r="H7" s="59"/>
      <c r="I7" s="55"/>
    </row>
    <row r="8" spans="1:6" ht="15.75" customHeight="1">
      <c r="A8" s="15">
        <v>1</v>
      </c>
      <c r="B8" s="8" t="s">
        <v>11</v>
      </c>
      <c r="C8" s="16" t="s">
        <v>12</v>
      </c>
      <c r="D8" s="17">
        <f>E8*$D$2*12</f>
        <v>1966.4884782422694</v>
      </c>
      <c r="E8" s="18">
        <v>0.5681784891946552</v>
      </c>
      <c r="F8" s="89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567.9072000000001</v>
      </c>
      <c r="E9" s="60">
        <v>0.16408570834200126</v>
      </c>
      <c r="F9" s="95"/>
      <c r="H9" s="93"/>
      <c r="I9" s="92"/>
    </row>
    <row r="10" spans="1:6" ht="30">
      <c r="A10" s="15">
        <v>3</v>
      </c>
      <c r="B10" s="22" t="s">
        <v>13</v>
      </c>
      <c r="C10" s="22" t="s">
        <v>14</v>
      </c>
      <c r="D10" s="17">
        <f>E10*$D$2*12</f>
        <v>182.88342847653104</v>
      </c>
      <c r="E10" s="18">
        <v>0.052840599495102926</v>
      </c>
      <c r="F10" s="89"/>
    </row>
    <row r="11" spans="1:6" ht="15">
      <c r="A11" s="108" t="s">
        <v>50</v>
      </c>
      <c r="B11" s="111"/>
      <c r="C11" s="112"/>
      <c r="D11" s="23">
        <f>SUM(D12:D13)</f>
        <v>198.32363974806623</v>
      </c>
      <c r="E11" s="23">
        <f>SUM(E12:E13)</f>
        <v>0.05730174737884168</v>
      </c>
      <c r="F11" s="89"/>
    </row>
    <row r="12" spans="1:6" ht="15" customHeight="1">
      <c r="A12" s="15">
        <v>4</v>
      </c>
      <c r="B12" s="22" t="s">
        <v>16</v>
      </c>
      <c r="C12" s="22" t="s">
        <v>17</v>
      </c>
      <c r="D12" s="17">
        <f>E12*12*$D$2</f>
        <v>88.08747009131663</v>
      </c>
      <c r="E12" s="18">
        <v>0.025451156326224668</v>
      </c>
      <c r="F12" s="89"/>
    </row>
    <row r="13" spans="1:6" ht="60">
      <c r="A13" s="15">
        <v>5</v>
      </c>
      <c r="B13" s="22" t="s">
        <v>18</v>
      </c>
      <c r="C13" s="22" t="s">
        <v>17</v>
      </c>
      <c r="D13" s="17">
        <f>E13*12*$D$2</f>
        <v>110.2361696567496</v>
      </c>
      <c r="E13" s="18">
        <v>0.03185059105261701</v>
      </c>
      <c r="F13" s="89"/>
    </row>
    <row r="14" spans="1:9" ht="15">
      <c r="A14" s="105" t="s">
        <v>51</v>
      </c>
      <c r="B14" s="106"/>
      <c r="C14" s="106"/>
      <c r="D14" s="24">
        <f>SUM(D15:D16)</f>
        <v>4325.628403980963</v>
      </c>
      <c r="E14" s="24">
        <f>SUM(E15:E16)</f>
        <v>1.2498059554298602</v>
      </c>
      <c r="F14" s="89"/>
      <c r="H14" s="61"/>
      <c r="I14" s="55"/>
    </row>
    <row r="15" spans="1:10" ht="60">
      <c r="A15" s="15">
        <v>6</v>
      </c>
      <c r="B15" s="22" t="s">
        <v>56</v>
      </c>
      <c r="C15" s="22" t="s">
        <v>17</v>
      </c>
      <c r="D15" s="17">
        <f>E15*12*$D$2</f>
        <v>263.4391395056728</v>
      </c>
      <c r="E15" s="20">
        <v>0.07611560094817534</v>
      </c>
      <c r="F15" s="89"/>
      <c r="H15" s="61"/>
      <c r="I15" s="61"/>
      <c r="J15" s="62"/>
    </row>
    <row r="16" spans="1:10" ht="60">
      <c r="A16" s="15">
        <v>7</v>
      </c>
      <c r="B16" s="22" t="s">
        <v>21</v>
      </c>
      <c r="C16" s="22" t="s">
        <v>62</v>
      </c>
      <c r="D16" s="17">
        <f>E16*12*$D$2</f>
        <v>4062.1892644752907</v>
      </c>
      <c r="E16" s="20">
        <v>1.1736903544816848</v>
      </c>
      <c r="F16" s="89"/>
      <c r="H16" s="61"/>
      <c r="I16" s="61"/>
      <c r="J16" s="62"/>
    </row>
    <row r="17" spans="1:6" ht="15">
      <c r="A17" s="105" t="s">
        <v>52</v>
      </c>
      <c r="B17" s="105"/>
      <c r="C17" s="105"/>
      <c r="D17" s="25">
        <f>SUM(D18)</f>
        <v>548.8231217835415</v>
      </c>
      <c r="E17" s="23">
        <f>E18</f>
        <v>0.15857173617858838</v>
      </c>
      <c r="F17" s="89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548.8231217835415</v>
      </c>
      <c r="E18" s="20">
        <v>0.15857173617858838</v>
      </c>
      <c r="F18" s="89"/>
      <c r="H18" s="61"/>
      <c r="I18" s="71"/>
    </row>
    <row r="19" spans="1:6" ht="15">
      <c r="A19" s="9"/>
      <c r="B19" s="27" t="s">
        <v>26</v>
      </c>
      <c r="C19" s="27"/>
      <c r="D19" s="47">
        <f>D7+D11+D14+D17</f>
        <v>7790.054272231372</v>
      </c>
      <c r="E19" s="12">
        <f>E7+E11+E14+E17</f>
        <v>2.2507842360190495</v>
      </c>
      <c r="F19" s="89"/>
    </row>
    <row r="20" spans="1:6" ht="15">
      <c r="A20" s="28"/>
      <c r="B20" s="29"/>
      <c r="C20" s="30"/>
      <c r="D20" s="31"/>
      <c r="E20" s="32"/>
      <c r="F20" s="2"/>
    </row>
    <row r="21" spans="1:6" ht="15">
      <c r="A21" s="29"/>
      <c r="B21" s="29"/>
      <c r="C21" s="29"/>
      <c r="D21" s="29"/>
      <c r="E21" s="29"/>
      <c r="F21" s="28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195</v>
      </c>
      <c r="D23" s="75">
        <v>10325.0588</v>
      </c>
      <c r="E23" s="36">
        <f>D23/12/$D$2</f>
        <v>2.9832243487506647</v>
      </c>
      <c r="F23" s="37">
        <v>2</v>
      </c>
    </row>
    <row r="24" spans="1:6" ht="15">
      <c r="A24" s="11"/>
      <c r="B24" s="38" t="s">
        <v>34</v>
      </c>
      <c r="C24" s="10"/>
      <c r="D24" s="53">
        <f>SUM(D23:D23)</f>
        <v>10325.0588</v>
      </c>
      <c r="E24" s="39">
        <f>SUM(E23:E23)</f>
        <v>2.9832243487506647</v>
      </c>
      <c r="F24" s="40"/>
    </row>
    <row r="25" spans="1:6" ht="15">
      <c r="A25" s="28"/>
      <c r="B25" s="29"/>
      <c r="C25" s="41"/>
      <c r="D25" s="41"/>
      <c r="E25" s="41"/>
      <c r="F25" s="41"/>
    </row>
    <row r="26" spans="1:6" ht="15">
      <c r="A26" s="28"/>
      <c r="B26" s="29"/>
      <c r="C26" s="41"/>
      <c r="D26" s="41"/>
      <c r="E26" s="41"/>
      <c r="F26" s="41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35</v>
      </c>
      <c r="C28" s="42">
        <f>D19+D24</f>
        <v>18115.113072231372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5.234008584769715</v>
      </c>
      <c r="D29" s="41"/>
      <c r="E29" s="41"/>
      <c r="F29" s="41"/>
    </row>
    <row r="30" spans="1:6" ht="21.75" customHeight="1">
      <c r="A30" s="28"/>
      <c r="B30" s="29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29.25" customHeight="1">
      <c r="A35" s="104" t="s">
        <v>38</v>
      </c>
      <c r="B35" s="104"/>
      <c r="C35" s="104"/>
      <c r="D35" s="12">
        <f>D36</f>
        <v>47.762352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47.762352</v>
      </c>
      <c r="E36" s="45">
        <v>0.0138</v>
      </c>
    </row>
    <row r="37" spans="1:5" ht="32.25" customHeight="1">
      <c r="A37" s="104" t="s">
        <v>41</v>
      </c>
      <c r="B37" s="104"/>
      <c r="C37" s="104"/>
      <c r="D37" s="12">
        <f>D38+D39</f>
        <v>382.09881599999994</v>
      </c>
      <c r="E37" s="12">
        <f>E38+E39</f>
        <v>0.11039999999999998</v>
      </c>
    </row>
    <row r="38" spans="1:5" ht="45">
      <c r="A38" s="15">
        <v>2</v>
      </c>
      <c r="B38" s="44" t="s">
        <v>42</v>
      </c>
      <c r="C38" s="44" t="s">
        <v>43</v>
      </c>
      <c r="D38" s="17">
        <f>E38*$D$2*12</f>
        <v>95.52470400000001</v>
      </c>
      <c r="E38" s="45">
        <v>0.0276</v>
      </c>
    </row>
    <row r="39" spans="1:5" ht="15">
      <c r="A39" s="15">
        <v>3</v>
      </c>
      <c r="B39" s="46" t="s">
        <v>44</v>
      </c>
      <c r="C39" s="8" t="s">
        <v>40</v>
      </c>
      <c r="D39" s="17">
        <f>E39*$D$2*12</f>
        <v>286.57411199999996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429.86116799999996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45</v>
      </c>
      <c r="F43" s="11" t="s">
        <v>32</v>
      </c>
    </row>
    <row r="44" spans="1:6" ht="15">
      <c r="A44" s="11">
        <v>1</v>
      </c>
      <c r="B44" s="8" t="s">
        <v>63</v>
      </c>
      <c r="C44" s="11" t="s">
        <v>46</v>
      </c>
      <c r="D44" s="48">
        <v>1320.34</v>
      </c>
      <c r="E44" s="49">
        <f>D44/12/$D$2</f>
        <v>0.3814864896100593</v>
      </c>
      <c r="F44" s="37">
        <v>2</v>
      </c>
    </row>
    <row r="45" spans="1:6" ht="15">
      <c r="A45" s="50"/>
      <c r="B45" s="50" t="s">
        <v>34</v>
      </c>
      <c r="C45" s="50"/>
      <c r="D45" s="51">
        <f>SUM(D44:D44)</f>
        <v>1320.34</v>
      </c>
      <c r="E45" s="52">
        <f>SUM(E44:E44)</f>
        <v>0.3814864896100593</v>
      </c>
      <c r="F45" s="50"/>
    </row>
    <row r="48" spans="2:3" ht="29.25">
      <c r="B48" s="29" t="s">
        <v>148</v>
      </c>
      <c r="C48" s="100">
        <f>C28</f>
        <v>18115.113072231372</v>
      </c>
    </row>
  </sheetData>
  <mergeCells count="8">
    <mergeCell ref="A4:E4"/>
    <mergeCell ref="A7:C7"/>
    <mergeCell ref="A11:C11"/>
    <mergeCell ref="A37:C37"/>
    <mergeCell ref="A14:C14"/>
    <mergeCell ref="A17:C17"/>
    <mergeCell ref="A32:F32"/>
    <mergeCell ref="A35:C35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5">
      <c r="B1" s="99" t="s">
        <v>66</v>
      </c>
    </row>
    <row r="2" spans="1:6" ht="32.25" customHeight="1">
      <c r="A2" s="2"/>
      <c r="B2" s="1" t="s">
        <v>153</v>
      </c>
      <c r="C2" s="4"/>
      <c r="D2" s="5">
        <v>172.92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6" ht="30" customHeight="1">
      <c r="A7" s="105" t="s">
        <v>7</v>
      </c>
      <c r="B7" s="106"/>
      <c r="C7" s="106"/>
      <c r="D7" s="12">
        <f>SUM(D8:D8)</f>
        <v>315.6450123577059</v>
      </c>
      <c r="E7" s="12">
        <f>E8</f>
        <v>0.15211514590451555</v>
      </c>
      <c r="F7" s="89"/>
    </row>
    <row r="8" spans="1:9" ht="15">
      <c r="A8" s="15">
        <v>1</v>
      </c>
      <c r="B8" s="8" t="s">
        <v>8</v>
      </c>
      <c r="C8" s="16" t="s">
        <v>9</v>
      </c>
      <c r="D8" s="17">
        <f>E8*$D$2*12</f>
        <v>315.6450123577059</v>
      </c>
      <c r="E8" s="57">
        <v>0.15211514590451555</v>
      </c>
      <c r="F8" s="89"/>
      <c r="H8" s="58"/>
      <c r="I8" s="58"/>
    </row>
    <row r="9" spans="1:9" ht="15">
      <c r="A9" s="108" t="s">
        <v>10</v>
      </c>
      <c r="B9" s="109"/>
      <c r="C9" s="110"/>
      <c r="D9" s="12">
        <f>SUM(D10:D12)</f>
        <v>1811.5194044792006</v>
      </c>
      <c r="E9" s="12">
        <f>SUM(E10:E12)</f>
        <v>0.873004570745239</v>
      </c>
      <c r="F9" s="89"/>
      <c r="H9" s="59"/>
      <c r="I9" s="55"/>
    </row>
    <row r="10" spans="1:6" ht="15">
      <c r="A10" s="15">
        <v>2</v>
      </c>
      <c r="B10" s="8" t="s">
        <v>11</v>
      </c>
      <c r="C10" s="16" t="s">
        <v>12</v>
      </c>
      <c r="D10" s="17">
        <f>E10*$D$2*12</f>
        <v>1310.9923188281798</v>
      </c>
      <c r="E10" s="60">
        <v>0.6317913480357872</v>
      </c>
      <c r="F10" s="89"/>
    </row>
    <row r="11" spans="1:9" ht="15.75" customHeight="1">
      <c r="A11" s="15">
        <v>3</v>
      </c>
      <c r="B11" s="8" t="s">
        <v>186</v>
      </c>
      <c r="C11" s="16" t="s">
        <v>12</v>
      </c>
      <c r="D11" s="17">
        <f>E11*$D$2*12</f>
        <v>378.60480000000007</v>
      </c>
      <c r="E11" s="60">
        <v>0.18245662734212356</v>
      </c>
      <c r="F11" s="95"/>
      <c r="H11" s="93"/>
      <c r="I11" s="92"/>
    </row>
    <row r="12" spans="1:6" ht="30">
      <c r="A12" s="15">
        <v>4</v>
      </c>
      <c r="B12" s="22" t="s">
        <v>13</v>
      </c>
      <c r="C12" s="22" t="s">
        <v>14</v>
      </c>
      <c r="D12" s="17">
        <f>E12*$D$2*12</f>
        <v>121.9222856510207</v>
      </c>
      <c r="E12" s="60">
        <v>0.058756595367328204</v>
      </c>
      <c r="F12" s="89"/>
    </row>
    <row r="13" spans="1:6" ht="15">
      <c r="A13" s="108" t="s">
        <v>15</v>
      </c>
      <c r="B13" s="111"/>
      <c r="C13" s="112"/>
      <c r="D13" s="23">
        <f>SUM(D14:D15)</f>
        <v>200.2910042050027</v>
      </c>
      <c r="E13" s="23">
        <f>SUM(E14:E15)</f>
        <v>0.09652392445687925</v>
      </c>
      <c r="F13" s="89"/>
    </row>
    <row r="14" spans="1:6" ht="15" customHeight="1">
      <c r="A14" s="15">
        <v>5</v>
      </c>
      <c r="B14" s="22" t="s">
        <v>16</v>
      </c>
      <c r="C14" s="22" t="s">
        <v>17</v>
      </c>
      <c r="D14" s="17">
        <f>E14*12*$D$2</f>
        <v>114.20035648202314</v>
      </c>
      <c r="E14" s="57">
        <v>0.05503525545629152</v>
      </c>
      <c r="F14" s="89"/>
    </row>
    <row r="15" spans="1:6" ht="60">
      <c r="A15" s="15">
        <v>6</v>
      </c>
      <c r="B15" s="22" t="s">
        <v>18</v>
      </c>
      <c r="C15" s="22" t="s">
        <v>17</v>
      </c>
      <c r="D15" s="17">
        <f>E15*12*$D$2</f>
        <v>86.09064772297958</v>
      </c>
      <c r="E15" s="17">
        <v>0.04148866900058774</v>
      </c>
      <c r="F15" s="89"/>
    </row>
    <row r="16" spans="1:9" ht="15">
      <c r="A16" s="105" t="s">
        <v>19</v>
      </c>
      <c r="B16" s="106"/>
      <c r="C16" s="106"/>
      <c r="D16" s="24">
        <f>SUM(D17:D18)</f>
        <v>537.313922374579</v>
      </c>
      <c r="E16" s="24">
        <f>SUM(E17:E18)</f>
        <v>0.2589414769713254</v>
      </c>
      <c r="F16" s="89"/>
      <c r="H16" s="61"/>
      <c r="I16" s="55"/>
    </row>
    <row r="17" spans="1:10" ht="60">
      <c r="A17" s="15">
        <v>7</v>
      </c>
      <c r="B17" s="22" t="s">
        <v>56</v>
      </c>
      <c r="C17" s="22" t="s">
        <v>17</v>
      </c>
      <c r="D17" s="17">
        <f>E17*12*$D$2</f>
        <v>39.95716658698636</v>
      </c>
      <c r="E17" s="60">
        <v>0.019256094623229608</v>
      </c>
      <c r="F17" s="89"/>
      <c r="H17" s="61"/>
      <c r="I17" s="61"/>
      <c r="J17" s="62"/>
    </row>
    <row r="18" spans="1:10" ht="60">
      <c r="A18" s="15">
        <v>8</v>
      </c>
      <c r="B18" s="22" t="s">
        <v>21</v>
      </c>
      <c r="C18" s="22" t="s">
        <v>62</v>
      </c>
      <c r="D18" s="17">
        <f>E18*12*$D$2</f>
        <v>497.35675578759265</v>
      </c>
      <c r="E18" s="60">
        <v>0.23968538234809578</v>
      </c>
      <c r="F18" s="89"/>
      <c r="H18" s="61"/>
      <c r="I18" s="61"/>
      <c r="J18" s="62"/>
    </row>
    <row r="19" spans="1:6" ht="15">
      <c r="A19" s="105" t="s">
        <v>23</v>
      </c>
      <c r="B19" s="105"/>
      <c r="C19" s="105"/>
      <c r="D19" s="25">
        <f>SUM(D20)</f>
        <v>229.07356775023572</v>
      </c>
      <c r="E19" s="23">
        <f>E20</f>
        <v>0.11039477202860463</v>
      </c>
      <c r="F19" s="89"/>
    </row>
    <row r="20" spans="1:6" ht="15">
      <c r="A20" s="15">
        <v>9</v>
      </c>
      <c r="B20" s="22" t="s">
        <v>24</v>
      </c>
      <c r="C20" s="22" t="s">
        <v>25</v>
      </c>
      <c r="D20" s="17">
        <f>E20*12*$D$2</f>
        <v>229.07356775023572</v>
      </c>
      <c r="E20" s="60">
        <v>0.11039477202860463</v>
      </c>
      <c r="F20" s="89"/>
    </row>
    <row r="21" spans="1:6" ht="15">
      <c r="A21" s="9"/>
      <c r="B21" s="27" t="s">
        <v>26</v>
      </c>
      <c r="C21" s="27"/>
      <c r="D21" s="47">
        <f>D7+D9+D13+D16+D19</f>
        <v>3093.8429111667238</v>
      </c>
      <c r="E21" s="12">
        <f>E7+E9+E13+E16+E19</f>
        <v>1.4909798901065638</v>
      </c>
      <c r="F21" s="89"/>
    </row>
    <row r="22" spans="1:6" ht="15">
      <c r="A22" s="28"/>
      <c r="B22" s="29"/>
      <c r="C22" s="30"/>
      <c r="D22" s="31"/>
      <c r="E22" s="32"/>
      <c r="F22" s="2"/>
    </row>
    <row r="23" spans="1:6" ht="15">
      <c r="A23" s="29"/>
      <c r="B23" s="29"/>
      <c r="C23" s="29"/>
      <c r="D23" s="29"/>
      <c r="E23" s="29"/>
      <c r="F23" s="28"/>
    </row>
    <row r="24" spans="1:6" ht="105">
      <c r="A24" s="11" t="s">
        <v>27</v>
      </c>
      <c r="B24" s="11" t="s">
        <v>28</v>
      </c>
      <c r="C24" s="11" t="s">
        <v>29</v>
      </c>
      <c r="D24" s="11" t="s">
        <v>30</v>
      </c>
      <c r="E24" s="11" t="s">
        <v>31</v>
      </c>
      <c r="F24" s="11" t="s">
        <v>32</v>
      </c>
    </row>
    <row r="25" spans="1:6" ht="15">
      <c r="A25" s="11">
        <v>1</v>
      </c>
      <c r="B25" s="8" t="s">
        <v>115</v>
      </c>
      <c r="C25" s="11" t="s">
        <v>196</v>
      </c>
      <c r="D25" s="75">
        <v>6185.7929</v>
      </c>
      <c r="E25" s="36">
        <f>D25/12/$D$2</f>
        <v>2.981047546071401</v>
      </c>
      <c r="F25" s="37">
        <v>2</v>
      </c>
    </row>
    <row r="26" spans="1:6" ht="15">
      <c r="A26" s="11"/>
      <c r="B26" s="38" t="s">
        <v>34</v>
      </c>
      <c r="C26" s="10"/>
      <c r="D26" s="53">
        <f>SUM(D25:D25)</f>
        <v>6185.7929</v>
      </c>
      <c r="E26" s="39">
        <f>SUM(E25:E25)</f>
        <v>2.981047546071401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29.25">
      <c r="A29" s="28"/>
      <c r="B29" s="29" t="s">
        <v>35</v>
      </c>
      <c r="C29" s="42">
        <f>D21+D26</f>
        <v>9279.635811166725</v>
      </c>
      <c r="D29" s="42"/>
      <c r="E29" s="42"/>
      <c r="F29" s="41"/>
    </row>
    <row r="30" spans="1:6" ht="15">
      <c r="A30" s="28"/>
      <c r="B30" s="29" t="s">
        <v>36</v>
      </c>
      <c r="C30" s="43">
        <f>E21+E26</f>
        <v>4.4720274361779655</v>
      </c>
      <c r="D30" s="41"/>
      <c r="E30" s="41"/>
      <c r="F30" s="41"/>
    </row>
    <row r="31" spans="1:6" ht="15">
      <c r="A31" s="28"/>
      <c r="B31" s="29"/>
      <c r="C31" s="43"/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33" customHeight="1">
      <c r="A33" s="107" t="s">
        <v>37</v>
      </c>
      <c r="B33" s="107"/>
      <c r="C33" s="107"/>
      <c r="D33" s="107"/>
      <c r="E33" s="107"/>
      <c r="F33" s="107"/>
    </row>
    <row r="34" spans="1:6" ht="15">
      <c r="A34" s="1"/>
      <c r="B34" s="1"/>
      <c r="C34" s="1"/>
      <c r="D34" s="2"/>
      <c r="E34" s="2"/>
      <c r="F34" s="2"/>
    </row>
    <row r="35" spans="1:6" ht="71.25">
      <c r="A35" s="8"/>
      <c r="B35" s="9" t="s">
        <v>3</v>
      </c>
      <c r="C35" s="9" t="s">
        <v>4</v>
      </c>
      <c r="D35" s="9" t="s">
        <v>5</v>
      </c>
      <c r="E35" s="9" t="s">
        <v>6</v>
      </c>
      <c r="F35" s="2"/>
    </row>
    <row r="36" spans="1:5" ht="30" customHeight="1">
      <c r="A36" s="104" t="s">
        <v>38</v>
      </c>
      <c r="B36" s="104"/>
      <c r="C36" s="104"/>
      <c r="D36" s="12">
        <f>D37</f>
        <v>28.635551999999997</v>
      </c>
      <c r="E36" s="12">
        <f>E37</f>
        <v>0.0138</v>
      </c>
    </row>
    <row r="37" spans="1:5" ht="30">
      <c r="A37" s="15">
        <v>1</v>
      </c>
      <c r="B37" s="44" t="s">
        <v>39</v>
      </c>
      <c r="C37" s="44" t="s">
        <v>40</v>
      </c>
      <c r="D37" s="17">
        <f>E37*12*$D$2</f>
        <v>28.635551999999997</v>
      </c>
      <c r="E37" s="45">
        <v>0.0138</v>
      </c>
    </row>
    <row r="38" spans="1:5" ht="30" customHeight="1">
      <c r="A38" s="104" t="s">
        <v>41</v>
      </c>
      <c r="B38" s="104"/>
      <c r="C38" s="104"/>
      <c r="D38" s="12">
        <f>D39+D40</f>
        <v>229.08441599999998</v>
      </c>
      <c r="E38" s="12">
        <f>E39+E40</f>
        <v>0.11039999999999998</v>
      </c>
    </row>
    <row r="39" spans="1:5" ht="45">
      <c r="A39" s="15">
        <v>2</v>
      </c>
      <c r="B39" s="44" t="s">
        <v>42</v>
      </c>
      <c r="C39" s="44" t="s">
        <v>43</v>
      </c>
      <c r="D39" s="17">
        <f>E39*$D$2*12</f>
        <v>57.271103999999994</v>
      </c>
      <c r="E39" s="45">
        <v>0.0276</v>
      </c>
    </row>
    <row r="40" spans="1:5" ht="15">
      <c r="A40" s="15">
        <v>3</v>
      </c>
      <c r="B40" s="46" t="s">
        <v>44</v>
      </c>
      <c r="C40" s="8" t="s">
        <v>40</v>
      </c>
      <c r="D40" s="17">
        <f>E40*$D$2*12</f>
        <v>171.81331199999997</v>
      </c>
      <c r="E40" s="18">
        <v>0.08279999999999998</v>
      </c>
    </row>
    <row r="41" spans="1:6" ht="15">
      <c r="A41" s="9"/>
      <c r="B41" s="27" t="s">
        <v>26</v>
      </c>
      <c r="C41" s="27"/>
      <c r="D41" s="47">
        <f>D36+D38</f>
        <v>257.719968</v>
      </c>
      <c r="E41" s="12">
        <f>E36+E38</f>
        <v>0.12419999999999998</v>
      </c>
      <c r="F41" s="6"/>
    </row>
    <row r="42" spans="1:6" ht="15">
      <c r="A42" s="2"/>
      <c r="B42" s="2"/>
      <c r="C42" s="2"/>
      <c r="D42" s="2"/>
      <c r="E42" s="2"/>
      <c r="F42" s="2"/>
    </row>
    <row r="43" spans="1:6" ht="15">
      <c r="A43" s="33"/>
      <c r="B43" s="33"/>
      <c r="C43" s="33"/>
      <c r="D43" s="33"/>
      <c r="E43" s="33"/>
      <c r="F43" s="34"/>
    </row>
    <row r="44" spans="1:6" ht="105">
      <c r="A44" s="11" t="s">
        <v>27</v>
      </c>
      <c r="B44" s="11" t="s">
        <v>28</v>
      </c>
      <c r="C44" s="11" t="s">
        <v>29</v>
      </c>
      <c r="D44" s="11" t="s">
        <v>30</v>
      </c>
      <c r="E44" s="11" t="s">
        <v>45</v>
      </c>
      <c r="F44" s="11" t="s">
        <v>32</v>
      </c>
    </row>
    <row r="45" spans="1:6" ht="15">
      <c r="A45" s="11">
        <v>1</v>
      </c>
      <c r="B45" s="8" t="s">
        <v>63</v>
      </c>
      <c r="C45" s="11" t="s">
        <v>46</v>
      </c>
      <c r="D45" s="35">
        <v>1320.34</v>
      </c>
      <c r="E45" s="49">
        <f>D45/12/$D$2</f>
        <v>0.6362961677847174</v>
      </c>
      <c r="F45" s="37">
        <v>2</v>
      </c>
    </row>
    <row r="46" spans="1:6" ht="15">
      <c r="A46" s="50"/>
      <c r="B46" s="50" t="s">
        <v>34</v>
      </c>
      <c r="C46" s="50"/>
      <c r="D46" s="51">
        <f>SUM(D45:D45)</f>
        <v>1320.34</v>
      </c>
      <c r="E46" s="52">
        <f>SUM(E45:E45)</f>
        <v>0.6362961677847174</v>
      </c>
      <c r="F46" s="50"/>
    </row>
    <row r="49" spans="1:6" ht="21" customHeight="1">
      <c r="A49" s="2"/>
      <c r="B49" s="1" t="s">
        <v>0</v>
      </c>
      <c r="C49" s="4"/>
      <c r="D49" s="5">
        <v>208.8</v>
      </c>
      <c r="E49" s="6" t="s">
        <v>1</v>
      </c>
      <c r="F49" s="2"/>
    </row>
    <row r="50" spans="1:6" ht="15">
      <c r="A50" s="2"/>
      <c r="B50" s="7"/>
      <c r="C50" s="2"/>
      <c r="D50" s="2"/>
      <c r="E50" s="2"/>
      <c r="F50" s="2"/>
    </row>
    <row r="51" spans="1:6" ht="30.75" customHeight="1">
      <c r="A51" s="107" t="s">
        <v>2</v>
      </c>
      <c r="B51" s="107"/>
      <c r="C51" s="107"/>
      <c r="D51" s="107"/>
      <c r="E51" s="107"/>
      <c r="F51" s="2"/>
    </row>
    <row r="52" spans="1:6" ht="15">
      <c r="A52" s="1"/>
      <c r="B52" s="1"/>
      <c r="C52" s="1"/>
      <c r="D52" s="1"/>
      <c r="E52" s="1"/>
      <c r="F52" s="2"/>
    </row>
    <row r="53" spans="1:6" ht="71.25">
      <c r="A53" s="8"/>
      <c r="B53" s="9" t="s">
        <v>3</v>
      </c>
      <c r="C53" s="9" t="s">
        <v>4</v>
      </c>
      <c r="D53" s="9" t="s">
        <v>5</v>
      </c>
      <c r="E53" s="9" t="s">
        <v>6</v>
      </c>
      <c r="F53" s="2"/>
    </row>
    <row r="54" spans="1:7" ht="30" customHeight="1">
      <c r="A54" s="105" t="s">
        <v>7</v>
      </c>
      <c r="B54" s="106"/>
      <c r="C54" s="106"/>
      <c r="D54" s="12">
        <f>D55</f>
        <v>315.6450123577059</v>
      </c>
      <c r="E54" s="12">
        <f>E55</f>
        <v>0.12597581910827982</v>
      </c>
      <c r="F54" s="89"/>
      <c r="G54" s="14"/>
    </row>
    <row r="55" spans="1:7" ht="15">
      <c r="A55" s="15">
        <v>1</v>
      </c>
      <c r="B55" s="8" t="s">
        <v>8</v>
      </c>
      <c r="C55" s="16" t="s">
        <v>9</v>
      </c>
      <c r="D55" s="17">
        <f>E55*$D$49*12</f>
        <v>315.6450123577059</v>
      </c>
      <c r="E55" s="18">
        <v>0.12597581910827982</v>
      </c>
      <c r="F55" s="89"/>
      <c r="G55" s="14"/>
    </row>
    <row r="56" spans="1:7" ht="15">
      <c r="A56" s="108" t="s">
        <v>10</v>
      </c>
      <c r="B56" s="109"/>
      <c r="C56" s="110"/>
      <c r="D56" s="12">
        <f>SUM(D57:D59)</f>
        <v>2717.2791067187995</v>
      </c>
      <c r="E56" s="12">
        <f>SUM(E57:E59)</f>
        <v>1.0844824021068005</v>
      </c>
      <c r="F56" s="89"/>
      <c r="G56" s="14"/>
    </row>
    <row r="57" spans="1:7" ht="15">
      <c r="A57" s="15">
        <v>2</v>
      </c>
      <c r="B57" s="8" t="s">
        <v>11</v>
      </c>
      <c r="C57" s="16" t="s">
        <v>12</v>
      </c>
      <c r="D57" s="17">
        <f>E57*$D$49*12</f>
        <v>1966.4884782422682</v>
      </c>
      <c r="E57" s="20">
        <v>0.7848373556203178</v>
      </c>
      <c r="F57" s="89"/>
      <c r="G57" s="14"/>
    </row>
    <row r="58" spans="1:9" ht="15.75" customHeight="1">
      <c r="A58" s="15">
        <v>3</v>
      </c>
      <c r="B58" s="8" t="s">
        <v>186</v>
      </c>
      <c r="C58" s="16" t="s">
        <v>12</v>
      </c>
      <c r="D58" s="17">
        <f>E58*$D$49*12</f>
        <v>567.9072</v>
      </c>
      <c r="E58" s="60">
        <v>0.2266551724137931</v>
      </c>
      <c r="F58" s="95"/>
      <c r="G58" s="14"/>
      <c r="H58" s="93"/>
      <c r="I58" s="92"/>
    </row>
    <row r="59" spans="1:7" ht="30">
      <c r="A59" s="15">
        <v>4</v>
      </c>
      <c r="B59" s="22" t="s">
        <v>13</v>
      </c>
      <c r="C59" s="22" t="s">
        <v>14</v>
      </c>
      <c r="D59" s="17">
        <f>E59*$D$49*12</f>
        <v>182.88342847653104</v>
      </c>
      <c r="E59" s="17">
        <v>0.07298987407268959</v>
      </c>
      <c r="F59" s="89"/>
      <c r="G59" s="14"/>
    </row>
    <row r="60" spans="1:7" ht="15">
      <c r="A60" s="108" t="s">
        <v>15</v>
      </c>
      <c r="B60" s="111"/>
      <c r="C60" s="112"/>
      <c r="D60" s="23">
        <f>SUM(D61:D62)</f>
        <v>257.1152325587576</v>
      </c>
      <c r="E60" s="23">
        <f>SUM(E61:E62)</f>
        <v>0.10261623266233941</v>
      </c>
      <c r="F60" s="89"/>
      <c r="G60" s="14"/>
    </row>
    <row r="61" spans="1:7" ht="15" customHeight="1">
      <c r="A61" s="15">
        <v>5</v>
      </c>
      <c r="B61" s="22" t="s">
        <v>16</v>
      </c>
      <c r="C61" s="22" t="s">
        <v>17</v>
      </c>
      <c r="D61" s="17">
        <f>E61*12*$D$49</f>
        <v>114.2003564820231</v>
      </c>
      <c r="E61" s="18">
        <v>0.04557804776581381</v>
      </c>
      <c r="F61" s="89"/>
      <c r="G61" s="14"/>
    </row>
    <row r="62" spans="1:7" ht="60">
      <c r="A62" s="15">
        <v>6</v>
      </c>
      <c r="B62" s="22" t="s">
        <v>18</v>
      </c>
      <c r="C62" s="22" t="s">
        <v>17</v>
      </c>
      <c r="D62" s="17">
        <f>E62*12*$D$49</f>
        <v>142.91487607673454</v>
      </c>
      <c r="E62" s="17">
        <v>0.057038184896525596</v>
      </c>
      <c r="F62" s="89"/>
      <c r="G62" s="14"/>
    </row>
    <row r="63" spans="1:7" ht="15">
      <c r="A63" s="105" t="s">
        <v>19</v>
      </c>
      <c r="B63" s="106"/>
      <c r="C63" s="106"/>
      <c r="D63" s="24">
        <f>SUM(D64:D65)</f>
        <v>5311.172482195084</v>
      </c>
      <c r="E63" s="24">
        <f>SUM(E64:E65)</f>
        <v>2.1197208182451646</v>
      </c>
      <c r="F63" s="89"/>
      <c r="G63" s="14"/>
    </row>
    <row r="64" spans="1:7" ht="60">
      <c r="A64" s="15">
        <v>7</v>
      </c>
      <c r="B64" s="22" t="s">
        <v>20</v>
      </c>
      <c r="C64" s="22" t="s">
        <v>17</v>
      </c>
      <c r="D64" s="17">
        <f>E64*12*$D$49</f>
        <v>341.53374607850066</v>
      </c>
      <c r="E64" s="17">
        <v>0.13630816813477833</v>
      </c>
      <c r="F64" s="89"/>
      <c r="G64" s="14"/>
    </row>
    <row r="65" spans="1:7" ht="75">
      <c r="A65" s="15">
        <v>8</v>
      </c>
      <c r="B65" s="22" t="s">
        <v>21</v>
      </c>
      <c r="C65" s="22" t="s">
        <v>22</v>
      </c>
      <c r="D65" s="17">
        <f>E65*12*$D$49</f>
        <v>4969.6387361165835</v>
      </c>
      <c r="E65" s="20">
        <v>1.9834126501103861</v>
      </c>
      <c r="F65" s="89"/>
      <c r="G65" s="14"/>
    </row>
    <row r="66" spans="1:7" ht="15">
      <c r="A66" s="105" t="s">
        <v>23</v>
      </c>
      <c r="B66" s="105"/>
      <c r="C66" s="105"/>
      <c r="D66" s="25">
        <f>SUM(D67)</f>
        <v>577.9008477639152</v>
      </c>
      <c r="E66" s="25">
        <f>E67</f>
        <v>0.23064369722378478</v>
      </c>
      <c r="F66" s="89"/>
      <c r="G66" s="14"/>
    </row>
    <row r="67" spans="1:7" ht="15">
      <c r="A67" s="15">
        <v>9</v>
      </c>
      <c r="B67" s="22" t="s">
        <v>24</v>
      </c>
      <c r="C67" s="22" t="s">
        <v>25</v>
      </c>
      <c r="D67" s="17">
        <f>E67*12*$D$49</f>
        <v>577.9008477639152</v>
      </c>
      <c r="E67" s="26">
        <v>0.23064369722378478</v>
      </c>
      <c r="F67" s="89"/>
      <c r="G67" s="14"/>
    </row>
    <row r="68" spans="1:7" ht="15">
      <c r="A68" s="9"/>
      <c r="B68" s="27" t="s">
        <v>26</v>
      </c>
      <c r="C68" s="27"/>
      <c r="D68" s="47">
        <f>D54+D56+D60+D63+D66</f>
        <v>9179.112681594263</v>
      </c>
      <c r="E68" s="12">
        <f>E66+E63+E60+E56+E54</f>
        <v>3.663438969346369</v>
      </c>
      <c r="F68" s="89"/>
      <c r="G68" s="14"/>
    </row>
    <row r="69" spans="1:6" ht="15">
      <c r="A69" s="28"/>
      <c r="B69" s="29"/>
      <c r="C69" s="30"/>
      <c r="D69" s="31"/>
      <c r="E69" s="32"/>
      <c r="F69" s="2"/>
    </row>
    <row r="70" spans="1:6" ht="15">
      <c r="A70" s="33"/>
      <c r="B70" s="33"/>
      <c r="C70" s="33"/>
      <c r="D70" s="33"/>
      <c r="E70" s="33"/>
      <c r="F70" s="34"/>
    </row>
    <row r="71" spans="1:6" ht="105">
      <c r="A71" s="11" t="s">
        <v>27</v>
      </c>
      <c r="B71" s="11" t="s">
        <v>28</v>
      </c>
      <c r="C71" s="11" t="s">
        <v>29</v>
      </c>
      <c r="D71" s="11" t="s">
        <v>30</v>
      </c>
      <c r="E71" s="11" t="s">
        <v>31</v>
      </c>
      <c r="F71" s="11" t="s">
        <v>32</v>
      </c>
    </row>
    <row r="72" spans="1:6" ht="15">
      <c r="A72" s="11">
        <v>1</v>
      </c>
      <c r="B72" s="8" t="s">
        <v>33</v>
      </c>
      <c r="C72" s="11" t="s">
        <v>197</v>
      </c>
      <c r="D72" s="48">
        <v>7466.52</v>
      </c>
      <c r="E72" s="36">
        <f>D72/12/$D$49</f>
        <v>2.979932950191571</v>
      </c>
      <c r="F72" s="37">
        <v>1</v>
      </c>
    </row>
    <row r="73" spans="1:6" ht="15">
      <c r="A73" s="11"/>
      <c r="B73" s="38" t="s">
        <v>34</v>
      </c>
      <c r="C73" s="10"/>
      <c r="D73" s="53">
        <f>SUM(D72:D72)</f>
        <v>7466.52</v>
      </c>
      <c r="E73" s="39">
        <f>SUM(E72:E72)</f>
        <v>2.979932950191571</v>
      </c>
      <c r="F73" s="40"/>
    </row>
    <row r="74" spans="1:6" ht="15">
      <c r="A74" s="41"/>
      <c r="B74" s="63"/>
      <c r="C74" s="64"/>
      <c r="D74" s="65"/>
      <c r="E74" s="66"/>
      <c r="F74" s="67"/>
    </row>
    <row r="75" spans="1:6" ht="15">
      <c r="A75" s="28"/>
      <c r="B75" s="29"/>
      <c r="C75" s="41"/>
      <c r="D75" s="41"/>
      <c r="E75" s="41"/>
      <c r="F75" s="41"/>
    </row>
    <row r="76" spans="1:6" ht="29.25">
      <c r="A76" s="28"/>
      <c r="B76" s="29" t="s">
        <v>35</v>
      </c>
      <c r="C76" s="42">
        <f>D68+D73</f>
        <v>16645.632681594263</v>
      </c>
      <c r="D76" s="42"/>
      <c r="E76" s="42"/>
      <c r="F76" s="41"/>
    </row>
    <row r="77" spans="1:6" ht="15">
      <c r="A77" s="28"/>
      <c r="B77" s="29" t="s">
        <v>36</v>
      </c>
      <c r="C77" s="43">
        <f>E68+E73</f>
        <v>6.64337191953794</v>
      </c>
      <c r="D77" s="41"/>
      <c r="E77" s="41"/>
      <c r="F77" s="41"/>
    </row>
    <row r="78" spans="1:6" ht="15">
      <c r="A78" s="28"/>
      <c r="B78" s="29"/>
      <c r="C78" s="43"/>
      <c r="D78" s="41"/>
      <c r="E78" s="41"/>
      <c r="F78" s="41"/>
    </row>
    <row r="79" spans="1:6" ht="15">
      <c r="A79" s="2"/>
      <c r="B79" s="2"/>
      <c r="C79" s="2"/>
      <c r="D79" s="2"/>
      <c r="E79" s="2"/>
      <c r="F79" s="2"/>
    </row>
    <row r="80" spans="1:6" ht="33" customHeight="1">
      <c r="A80" s="107" t="s">
        <v>37</v>
      </c>
      <c r="B80" s="107"/>
      <c r="C80" s="107"/>
      <c r="D80" s="107"/>
      <c r="E80" s="107"/>
      <c r="F80" s="107"/>
    </row>
    <row r="81" spans="1:6" ht="15">
      <c r="A81" s="1"/>
      <c r="B81" s="1"/>
      <c r="C81" s="1"/>
      <c r="D81" s="2"/>
      <c r="E81" s="2"/>
      <c r="F81" s="2"/>
    </row>
    <row r="82" spans="1:6" ht="71.25">
      <c r="A82" s="8"/>
      <c r="B82" s="9" t="s">
        <v>3</v>
      </c>
      <c r="C82" s="9" t="s">
        <v>4</v>
      </c>
      <c r="D82" s="9" t="s">
        <v>5</v>
      </c>
      <c r="E82" s="9" t="s">
        <v>6</v>
      </c>
      <c r="F82" s="2"/>
    </row>
    <row r="83" spans="1:5" ht="30" customHeight="1">
      <c r="A83" s="104" t="s">
        <v>38</v>
      </c>
      <c r="B83" s="104"/>
      <c r="C83" s="104"/>
      <c r="D83" s="12">
        <f>D84</f>
        <v>34.57728</v>
      </c>
      <c r="E83" s="12">
        <f>E84</f>
        <v>0.0138</v>
      </c>
    </row>
    <row r="84" spans="1:5" ht="30">
      <c r="A84" s="15">
        <v>1</v>
      </c>
      <c r="B84" s="44" t="s">
        <v>39</v>
      </c>
      <c r="C84" s="44" t="s">
        <v>40</v>
      </c>
      <c r="D84" s="17">
        <f>E84*12*$D$49</f>
        <v>34.57728</v>
      </c>
      <c r="E84" s="45">
        <v>0.0138</v>
      </c>
    </row>
    <row r="85" spans="1:5" ht="30" customHeight="1">
      <c r="A85" s="104" t="s">
        <v>41</v>
      </c>
      <c r="B85" s="104"/>
      <c r="C85" s="104"/>
      <c r="D85" s="12">
        <f>D86+D87</f>
        <v>276.61823999999996</v>
      </c>
      <c r="E85" s="12">
        <f>E86+E87</f>
        <v>0.11039999999999998</v>
      </c>
    </row>
    <row r="86" spans="1:5" ht="45">
      <c r="A86" s="15">
        <v>2</v>
      </c>
      <c r="B86" s="44" t="s">
        <v>42</v>
      </c>
      <c r="C86" s="44" t="s">
        <v>43</v>
      </c>
      <c r="D86" s="17">
        <f>E86*$D$49*12</f>
        <v>69.15456</v>
      </c>
      <c r="E86" s="45">
        <v>0.0276</v>
      </c>
    </row>
    <row r="87" spans="1:5" ht="15">
      <c r="A87" s="15">
        <v>3</v>
      </c>
      <c r="B87" s="46" t="s">
        <v>44</v>
      </c>
      <c r="C87" s="8" t="s">
        <v>40</v>
      </c>
      <c r="D87" s="17">
        <f>E87*$D$49*12</f>
        <v>207.46367999999995</v>
      </c>
      <c r="E87" s="18">
        <v>0.08279999999999998</v>
      </c>
    </row>
    <row r="88" spans="1:6" ht="15">
      <c r="A88" s="9"/>
      <c r="B88" s="27" t="s">
        <v>26</v>
      </c>
      <c r="C88" s="27"/>
      <c r="D88" s="47">
        <f>D83+D85</f>
        <v>311.19552</v>
      </c>
      <c r="E88" s="12">
        <f>E83+E85</f>
        <v>0.12419999999999998</v>
      </c>
      <c r="F88" s="6"/>
    </row>
    <row r="89" spans="1:6" ht="6.75" customHeight="1">
      <c r="A89" s="2"/>
      <c r="B89" s="2"/>
      <c r="C89" s="2"/>
      <c r="D89" s="2"/>
      <c r="E89" s="2"/>
      <c r="F89" s="2"/>
    </row>
    <row r="90" spans="1:6" ht="15">
      <c r="A90" s="33"/>
      <c r="B90" s="33"/>
      <c r="C90" s="33"/>
      <c r="D90" s="33"/>
      <c r="E90" s="33"/>
      <c r="F90" s="34"/>
    </row>
    <row r="91" spans="1:6" ht="105">
      <c r="A91" s="11" t="s">
        <v>27</v>
      </c>
      <c r="B91" s="11" t="s">
        <v>28</v>
      </c>
      <c r="C91" s="11" t="s">
        <v>29</v>
      </c>
      <c r="D91" s="11" t="s">
        <v>30</v>
      </c>
      <c r="E91" s="11" t="s">
        <v>45</v>
      </c>
      <c r="F91" s="11" t="s">
        <v>32</v>
      </c>
    </row>
    <row r="92" spans="1:6" ht="15">
      <c r="A92" s="11">
        <v>1</v>
      </c>
      <c r="B92" s="8" t="s">
        <v>33</v>
      </c>
      <c r="C92" s="11" t="s">
        <v>46</v>
      </c>
      <c r="D92" s="48">
        <v>1320.34</v>
      </c>
      <c r="E92" s="49">
        <f>D92/12/$D$49</f>
        <v>0.5269556194125159</v>
      </c>
      <c r="F92" s="37">
        <v>1</v>
      </c>
    </row>
    <row r="93" spans="1:6" ht="15">
      <c r="A93" s="50"/>
      <c r="B93" s="50" t="s">
        <v>34</v>
      </c>
      <c r="C93" s="50"/>
      <c r="D93" s="51">
        <f>SUM(D92:D92)</f>
        <v>1320.34</v>
      </c>
      <c r="E93" s="52">
        <f>SUM(E92:E92)</f>
        <v>0.5269556194125159</v>
      </c>
      <c r="F93" s="50"/>
    </row>
    <row r="96" spans="2:3" ht="29.25">
      <c r="B96" s="29" t="s">
        <v>129</v>
      </c>
      <c r="C96" s="54">
        <f>C29+C76</f>
        <v>25925.268492760988</v>
      </c>
    </row>
  </sheetData>
  <mergeCells count="18">
    <mergeCell ref="A85:C85"/>
    <mergeCell ref="A66:C66"/>
    <mergeCell ref="A80:F80"/>
    <mergeCell ref="A83:C83"/>
    <mergeCell ref="A56:C56"/>
    <mergeCell ref="A63:C63"/>
    <mergeCell ref="A60:C60"/>
    <mergeCell ref="A51:E51"/>
    <mergeCell ref="A54:C54"/>
    <mergeCell ref="A4:E4"/>
    <mergeCell ref="A7:C7"/>
    <mergeCell ref="A9:C9"/>
    <mergeCell ref="A13:C13"/>
    <mergeCell ref="A36:C36"/>
    <mergeCell ref="A38:C38"/>
    <mergeCell ref="A16:C16"/>
    <mergeCell ref="A19:C19"/>
    <mergeCell ref="A33:F3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97" zoomScaleNormal="97" workbookViewId="0" topLeftCell="A1">
      <selection activeCell="A2" sqref="A2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6" width="9.125" style="3" customWidth="1"/>
    <col min="7" max="7" width="9.125" style="69" customWidth="1"/>
    <col min="8" max="16384" width="9.125" style="3" customWidth="1"/>
  </cols>
  <sheetData>
    <row r="1" spans="1:6" ht="15" customHeight="1">
      <c r="A1" s="107" t="s">
        <v>76</v>
      </c>
      <c r="B1" s="107"/>
      <c r="C1" s="107"/>
      <c r="D1" s="107"/>
      <c r="E1" s="107"/>
      <c r="F1" s="2"/>
    </row>
    <row r="2" spans="1:6" ht="38.25" customHeight="1">
      <c r="A2" s="2"/>
      <c r="B2" s="1" t="s">
        <v>126</v>
      </c>
      <c r="C2" s="4"/>
      <c r="D2" s="5">
        <v>335.12</v>
      </c>
      <c r="E2" s="6" t="s">
        <v>1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107" t="s">
        <v>2</v>
      </c>
      <c r="B4" s="107"/>
      <c r="C4" s="107"/>
      <c r="D4" s="107"/>
      <c r="E4" s="107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3</v>
      </c>
      <c r="C6" s="9" t="s">
        <v>4</v>
      </c>
      <c r="D6" s="9" t="s">
        <v>5</v>
      </c>
      <c r="E6" s="9" t="s">
        <v>6</v>
      </c>
      <c r="F6" s="2"/>
    </row>
    <row r="7" spans="1:7" ht="15">
      <c r="A7" s="108" t="s">
        <v>47</v>
      </c>
      <c r="B7" s="109"/>
      <c r="C7" s="110"/>
      <c r="D7" s="12">
        <f>SUM(D8:D10)</f>
        <v>1807.6064756146814</v>
      </c>
      <c r="E7" s="12">
        <f>SUM(E8:E10)</f>
        <v>0.4494923399614768</v>
      </c>
      <c r="F7" s="89"/>
      <c r="G7" s="3"/>
    </row>
    <row r="8" spans="1:9" ht="15.75" customHeight="1">
      <c r="A8" s="15">
        <v>1</v>
      </c>
      <c r="B8" s="8" t="s">
        <v>11</v>
      </c>
      <c r="C8" s="16" t="s">
        <v>12</v>
      </c>
      <c r="D8" s="17">
        <f>E8*$D$2*12</f>
        <v>1264.113518403185</v>
      </c>
      <c r="E8" s="20">
        <v>0.314343498449109</v>
      </c>
      <c r="F8" s="89"/>
      <c r="G8" s="3"/>
      <c r="I8" s="80"/>
    </row>
    <row r="9" spans="1:9" ht="15.75" customHeight="1">
      <c r="A9" s="15">
        <v>2</v>
      </c>
      <c r="B9" s="8" t="s">
        <v>186</v>
      </c>
      <c r="C9" s="16" t="s">
        <v>12</v>
      </c>
      <c r="D9" s="17">
        <f>E9*$D$2*12</f>
        <v>425.9304000000001</v>
      </c>
      <c r="E9" s="60">
        <v>0.10591489615660064</v>
      </c>
      <c r="F9" s="95"/>
      <c r="G9" s="3"/>
      <c r="H9" s="93"/>
      <c r="I9" s="92"/>
    </row>
    <row r="10" spans="1:9" ht="30">
      <c r="A10" s="15">
        <v>3</v>
      </c>
      <c r="B10" s="22" t="s">
        <v>13</v>
      </c>
      <c r="C10" s="22" t="s">
        <v>14</v>
      </c>
      <c r="D10" s="17">
        <f>E10*$D$2*12</f>
        <v>117.56255721149621</v>
      </c>
      <c r="E10" s="17">
        <v>0.02923394535576714</v>
      </c>
      <c r="F10" s="89"/>
      <c r="G10" s="3"/>
      <c r="I10" s="80"/>
    </row>
    <row r="11" spans="1:9" ht="15">
      <c r="A11" s="108" t="s">
        <v>50</v>
      </c>
      <c r="B11" s="111"/>
      <c r="C11" s="112"/>
      <c r="D11" s="23">
        <f>SUM(D12:D13)</f>
        <v>266.4643507375853</v>
      </c>
      <c r="E11" s="23">
        <f>SUM(E12:E13)</f>
        <v>0.06626092910439674</v>
      </c>
      <c r="F11" s="89"/>
      <c r="G11" s="3"/>
      <c r="I11" s="80"/>
    </row>
    <row r="12" spans="1:9" ht="15.75" customHeight="1">
      <c r="A12" s="15">
        <v>4</v>
      </c>
      <c r="B12" s="22" t="s">
        <v>16</v>
      </c>
      <c r="C12" s="22" t="s">
        <v>17</v>
      </c>
      <c r="D12" s="17">
        <f>E12*12*$D$2</f>
        <v>97.88155624108606</v>
      </c>
      <c r="E12" s="18">
        <v>0.024339927051276668</v>
      </c>
      <c r="F12" s="89"/>
      <c r="G12" s="3"/>
      <c r="I12" s="80"/>
    </row>
    <row r="13" spans="1:9" ht="60">
      <c r="A13" s="15">
        <v>5</v>
      </c>
      <c r="B13" s="22" t="s">
        <v>18</v>
      </c>
      <c r="C13" s="22" t="s">
        <v>17</v>
      </c>
      <c r="D13" s="17">
        <f>E13*12*$D$2</f>
        <v>168.5827944964992</v>
      </c>
      <c r="E13" s="17">
        <v>0.04192100205312008</v>
      </c>
      <c r="F13" s="89"/>
      <c r="G13" s="3"/>
      <c r="I13" s="80"/>
    </row>
    <row r="14" spans="1:9" ht="15">
      <c r="A14" s="105" t="s">
        <v>51</v>
      </c>
      <c r="B14" s="106"/>
      <c r="C14" s="106"/>
      <c r="D14" s="24">
        <f>SUM(D15:D16)</f>
        <v>1204.3656484120256</v>
      </c>
      <c r="E14" s="24">
        <f>SUM(E15:E16)</f>
        <v>0.2994861662518962</v>
      </c>
      <c r="F14" s="89"/>
      <c r="G14" s="3"/>
      <c r="I14" s="80"/>
    </row>
    <row r="15" spans="1:9" ht="60">
      <c r="A15" s="15">
        <v>6</v>
      </c>
      <c r="B15" s="22" t="s">
        <v>56</v>
      </c>
      <c r="C15" s="22" t="s">
        <v>17</v>
      </c>
      <c r="D15" s="17">
        <f>E15*12*$D$2</f>
        <v>48.466459753268055</v>
      </c>
      <c r="E15" s="17">
        <v>0.012052016131850295</v>
      </c>
      <c r="F15" s="89"/>
      <c r="G15" s="3"/>
      <c r="I15" s="80"/>
    </row>
    <row r="16" spans="1:9" ht="60">
      <c r="A16" s="15">
        <v>7</v>
      </c>
      <c r="B16" s="22" t="s">
        <v>21</v>
      </c>
      <c r="C16" s="22" t="s">
        <v>57</v>
      </c>
      <c r="D16" s="17">
        <f>E16*12*$D$2</f>
        <v>1155.8991886587576</v>
      </c>
      <c r="E16" s="20">
        <v>0.2874341501200459</v>
      </c>
      <c r="F16" s="89"/>
      <c r="G16" s="3"/>
      <c r="I16" s="80"/>
    </row>
    <row r="17" spans="1:9" ht="15">
      <c r="A17" s="105" t="s">
        <v>52</v>
      </c>
      <c r="B17" s="105"/>
      <c r="C17" s="105"/>
      <c r="D17" s="25">
        <f>SUM(D18)</f>
        <v>742.9469565341116</v>
      </c>
      <c r="E17" s="25">
        <f>E18</f>
        <v>0.1847464979047584</v>
      </c>
      <c r="F17" s="89"/>
      <c r="G17" s="3"/>
      <c r="I17" s="80"/>
    </row>
    <row r="18" spans="1:9" ht="15">
      <c r="A18" s="15">
        <v>8</v>
      </c>
      <c r="B18" s="22" t="s">
        <v>24</v>
      </c>
      <c r="C18" s="22" t="s">
        <v>25</v>
      </c>
      <c r="D18" s="17">
        <f>E18*12*$D$2</f>
        <v>742.9469565341116</v>
      </c>
      <c r="E18" s="26">
        <v>0.1847464979047584</v>
      </c>
      <c r="F18" s="89"/>
      <c r="G18" s="3"/>
      <c r="I18" s="80"/>
    </row>
    <row r="19" spans="1:7" ht="15">
      <c r="A19" s="9"/>
      <c r="B19" s="27" t="s">
        <v>26</v>
      </c>
      <c r="C19" s="27"/>
      <c r="D19" s="47">
        <f>D7+D11+D14+D17</f>
        <v>4021.3834312984036</v>
      </c>
      <c r="E19" s="12">
        <f>E7+E11+E14+E17</f>
        <v>0.999985933222528</v>
      </c>
      <c r="F19" s="89"/>
      <c r="G19" s="3"/>
    </row>
    <row r="20" spans="1:6" ht="15">
      <c r="A20" s="28"/>
      <c r="B20" s="29"/>
      <c r="C20" s="30"/>
      <c r="D20" s="31"/>
      <c r="E20" s="32"/>
      <c r="F20" s="2"/>
    </row>
    <row r="21" spans="1:6" ht="15">
      <c r="A21" s="28"/>
      <c r="B21" s="29"/>
      <c r="C21" s="30"/>
      <c r="D21" s="31"/>
      <c r="E21" s="32"/>
      <c r="F21" s="2"/>
    </row>
    <row r="22" spans="1:6" ht="105">
      <c r="A22" s="11" t="s">
        <v>27</v>
      </c>
      <c r="B22" s="11" t="s">
        <v>28</v>
      </c>
      <c r="C22" s="11" t="s">
        <v>29</v>
      </c>
      <c r="D22" s="11" t="s">
        <v>30</v>
      </c>
      <c r="E22" s="11" t="s">
        <v>31</v>
      </c>
      <c r="F22" s="11" t="s">
        <v>32</v>
      </c>
    </row>
    <row r="23" spans="1:6" ht="15">
      <c r="A23" s="11">
        <v>1</v>
      </c>
      <c r="B23" s="8" t="s">
        <v>115</v>
      </c>
      <c r="C23" s="11" t="s">
        <v>198</v>
      </c>
      <c r="D23" s="48">
        <v>11982.0855</v>
      </c>
      <c r="E23" s="36">
        <f>D23/12/$D$2</f>
        <v>2.979550981737885</v>
      </c>
      <c r="F23" s="37">
        <v>1</v>
      </c>
    </row>
    <row r="24" spans="1:6" ht="15">
      <c r="A24" s="11"/>
      <c r="B24" s="38" t="s">
        <v>34</v>
      </c>
      <c r="C24" s="10"/>
      <c r="D24" s="53">
        <f>SUM(D23:D23)</f>
        <v>11982.0855</v>
      </c>
      <c r="E24" s="39">
        <f>SUM(E23:E23)</f>
        <v>2.979550981737885</v>
      </c>
      <c r="F24" s="40"/>
    </row>
    <row r="25" spans="1:6" ht="15">
      <c r="A25" s="28"/>
      <c r="B25" s="29"/>
      <c r="C25" s="30"/>
      <c r="D25" s="31"/>
      <c r="E25" s="32"/>
      <c r="F25" s="2"/>
    </row>
    <row r="26" spans="1:6" ht="15">
      <c r="A26" s="28"/>
      <c r="B26" s="29"/>
      <c r="C26" s="30"/>
      <c r="D26" s="31"/>
      <c r="E26" s="32"/>
      <c r="F26" s="2"/>
    </row>
    <row r="27" spans="1:6" ht="15">
      <c r="A27" s="28"/>
      <c r="B27" s="29"/>
      <c r="C27" s="30"/>
      <c r="D27" s="31"/>
      <c r="E27" s="32"/>
      <c r="F27" s="2"/>
    </row>
    <row r="28" spans="1:6" ht="29.25">
      <c r="A28" s="28"/>
      <c r="B28" s="29" t="s">
        <v>35</v>
      </c>
      <c r="C28" s="42">
        <f>D19+D24</f>
        <v>16003.468931298403</v>
      </c>
      <c r="D28" s="42"/>
      <c r="E28" s="42"/>
      <c r="F28" s="41"/>
    </row>
    <row r="29" spans="1:6" ht="15">
      <c r="A29" s="28"/>
      <c r="B29" s="29" t="s">
        <v>36</v>
      </c>
      <c r="C29" s="43">
        <f>E19+E24</f>
        <v>3.9795369149604127</v>
      </c>
      <c r="D29" s="41"/>
      <c r="E29" s="41"/>
      <c r="F29" s="41"/>
    </row>
    <row r="30" spans="1:6" ht="15.75" customHeight="1">
      <c r="A30" s="28"/>
      <c r="B30" s="29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7" t="s">
        <v>37</v>
      </c>
      <c r="B32" s="107"/>
      <c r="C32" s="107"/>
      <c r="D32" s="107"/>
      <c r="E32" s="107"/>
      <c r="F32" s="107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3</v>
      </c>
      <c r="C34" s="9" t="s">
        <v>4</v>
      </c>
      <c r="D34" s="9" t="s">
        <v>5</v>
      </c>
      <c r="E34" s="9" t="s">
        <v>6</v>
      </c>
      <c r="F34" s="2"/>
    </row>
    <row r="35" spans="1:5" ht="30" customHeight="1">
      <c r="A35" s="104" t="s">
        <v>38</v>
      </c>
      <c r="B35" s="104"/>
      <c r="C35" s="104"/>
      <c r="D35" s="12">
        <f>D36</f>
        <v>55.495872</v>
      </c>
      <c r="E35" s="12">
        <f>E36</f>
        <v>0.0138</v>
      </c>
    </row>
    <row r="36" spans="1:5" ht="30">
      <c r="A36" s="15">
        <v>1</v>
      </c>
      <c r="B36" s="44" t="s">
        <v>39</v>
      </c>
      <c r="C36" s="44" t="s">
        <v>40</v>
      </c>
      <c r="D36" s="17">
        <f>E36*12*$D$2</f>
        <v>55.495872</v>
      </c>
      <c r="E36" s="45">
        <v>0.0138</v>
      </c>
    </row>
    <row r="37" spans="1:5" ht="30" customHeight="1">
      <c r="A37" s="104" t="s">
        <v>41</v>
      </c>
      <c r="B37" s="104"/>
      <c r="C37" s="104"/>
      <c r="D37" s="12">
        <f>D38+D39</f>
        <v>443.96697599999993</v>
      </c>
      <c r="E37" s="12">
        <f>E38+E39</f>
        <v>0.11039999999999998</v>
      </c>
    </row>
    <row r="38" spans="1:5" ht="45">
      <c r="A38" s="15">
        <v>2</v>
      </c>
      <c r="B38" s="44" t="s">
        <v>42</v>
      </c>
      <c r="C38" s="44" t="s">
        <v>43</v>
      </c>
      <c r="D38" s="17">
        <f>E38*$D$2*12</f>
        <v>110.991744</v>
      </c>
      <c r="E38" s="45">
        <v>0.0276</v>
      </c>
    </row>
    <row r="39" spans="1:5" ht="15">
      <c r="A39" s="15">
        <v>3</v>
      </c>
      <c r="B39" s="46" t="s">
        <v>44</v>
      </c>
      <c r="C39" s="8" t="s">
        <v>40</v>
      </c>
      <c r="D39" s="17">
        <f>E39*$D$2*12</f>
        <v>332.97523199999995</v>
      </c>
      <c r="E39" s="18">
        <v>0.08279999999999998</v>
      </c>
    </row>
    <row r="40" spans="1:6" ht="15">
      <c r="A40" s="9"/>
      <c r="B40" s="27" t="s">
        <v>26</v>
      </c>
      <c r="C40" s="27"/>
      <c r="D40" s="47">
        <f>D35+D37</f>
        <v>499.46284799999995</v>
      </c>
      <c r="E40" s="12">
        <f>E35+E37</f>
        <v>0.12419999999999998</v>
      </c>
      <c r="F40" s="6"/>
    </row>
    <row r="41" spans="1:6" ht="15">
      <c r="A41" s="2"/>
      <c r="B41" s="2"/>
      <c r="C41" s="2"/>
      <c r="D41" s="2"/>
      <c r="E41" s="2"/>
      <c r="F41" s="2"/>
    </row>
    <row r="42" spans="1:6" ht="15">
      <c r="A42" s="33"/>
      <c r="B42" s="33"/>
      <c r="C42" s="33"/>
      <c r="D42" s="33"/>
      <c r="E42" s="33"/>
      <c r="F42" s="34"/>
    </row>
    <row r="43" spans="1:6" ht="105">
      <c r="A43" s="11" t="s">
        <v>27</v>
      </c>
      <c r="B43" s="11" t="s">
        <v>28</v>
      </c>
      <c r="C43" s="11" t="s">
        <v>29</v>
      </c>
      <c r="D43" s="11" t="s">
        <v>30</v>
      </c>
      <c r="E43" s="11" t="s">
        <v>45</v>
      </c>
      <c r="F43" s="11" t="s">
        <v>32</v>
      </c>
    </row>
    <row r="44" spans="1:6" ht="15">
      <c r="A44" s="11">
        <v>1</v>
      </c>
      <c r="B44" s="8" t="s">
        <v>115</v>
      </c>
      <c r="C44" s="11" t="s">
        <v>46</v>
      </c>
      <c r="D44" s="35">
        <v>1320.34</v>
      </c>
      <c r="E44" s="49">
        <f>D44/12/$D$2</f>
        <v>0.32832517705100656</v>
      </c>
      <c r="F44" s="37">
        <v>1</v>
      </c>
    </row>
    <row r="45" spans="1:6" ht="15">
      <c r="A45" s="50"/>
      <c r="B45" s="50" t="s">
        <v>34</v>
      </c>
      <c r="C45" s="50"/>
      <c r="D45" s="51">
        <f>SUM(D44:D44)</f>
        <v>1320.34</v>
      </c>
      <c r="E45" s="52">
        <f>SUM(E44:E44)</f>
        <v>0.32832517705100656</v>
      </c>
      <c r="F45" s="50"/>
    </row>
    <row r="49" spans="2:3" ht="29.25">
      <c r="B49" s="29" t="s">
        <v>150</v>
      </c>
      <c r="C49" s="42">
        <f>C28</f>
        <v>16003.468931298403</v>
      </c>
    </row>
  </sheetData>
  <mergeCells count="9">
    <mergeCell ref="A1:E1"/>
    <mergeCell ref="A4:E4"/>
    <mergeCell ref="A7:C7"/>
    <mergeCell ref="A14:C14"/>
    <mergeCell ref="A11:C11"/>
    <mergeCell ref="A37:C37"/>
    <mergeCell ref="A17:C17"/>
    <mergeCell ref="A32:F32"/>
    <mergeCell ref="A35:C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2009-10-05T05:23:39Z</cp:lastPrinted>
  <dcterms:created xsi:type="dcterms:W3CDTF">2008-04-11T12:50:25Z</dcterms:created>
  <dcterms:modified xsi:type="dcterms:W3CDTF">2009-10-05T05:23:43Z</dcterms:modified>
  <cp:category/>
  <cp:version/>
  <cp:contentType/>
  <cp:contentStatus/>
</cp:coreProperties>
</file>