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</sheets>
  <definedNames>
    <definedName name="_xlnm.Print_Titles" localSheetId="0">'приложение 1'!$5:$5</definedName>
  </definedNames>
  <calcPr fullCalcOnLoad="1"/>
</workbook>
</file>

<file path=xl/sharedStrings.xml><?xml version="1.0" encoding="utf-8"?>
<sst xmlns="http://schemas.openxmlformats.org/spreadsheetml/2006/main" count="446" uniqueCount="106">
  <si>
    <t>Показатели результативности выполнения Программы</t>
  </si>
  <si>
    <t>2012 год</t>
  </si>
  <si>
    <t>2013 год</t>
  </si>
  <si>
    <t>2014 год</t>
  </si>
  <si>
    <t>всего</t>
  </si>
  <si>
    <t>наименование показателя</t>
  </si>
  <si>
    <t>ед. изм.</t>
  </si>
  <si>
    <t>комитет по ЖКХ</t>
  </si>
  <si>
    <t>федеральный бюджет (прогнозно)</t>
  </si>
  <si>
    <t>областной бюджет (прогнозно)</t>
  </si>
  <si>
    <t>бюджет муниципального образования «Город Саратов»</t>
  </si>
  <si>
    <t>снижение потребления тепловой энергии</t>
  </si>
  <si>
    <t>тыс. Гкал</t>
  </si>
  <si>
    <t>количество строящихся объектов</t>
  </si>
  <si>
    <t>шт.</t>
  </si>
  <si>
    <t>Всего по направлению</t>
  </si>
  <si>
    <t>Приобретение спецтехники, работающей на сжатом природном газе</t>
  </si>
  <si>
    <t>снижение потребления бензина</t>
  </si>
  <si>
    <t xml:space="preserve">шт. </t>
  </si>
  <si>
    <t>Установка систем регулирования подачи теплоносителя на объектах муниципальной собственности</t>
  </si>
  <si>
    <t>количество установленных систем</t>
  </si>
  <si>
    <t>количество оснащённых зданий</t>
  </si>
  <si>
    <t>Модернизация систем освещения зданий и территорий объектов муниципальной собственности</t>
  </si>
  <si>
    <t>снижение потребления электрической энергии</t>
  </si>
  <si>
    <t>тыс. кВт*ч</t>
  </si>
  <si>
    <t>количество установленных источников света</t>
  </si>
  <si>
    <t>комитет дорожного хозяйства, благоустройства и транспорта</t>
  </si>
  <si>
    <t>Итого федеральный бюджет (прогнозно)</t>
  </si>
  <si>
    <t>Итого областной бюджет (прогнозно)</t>
  </si>
  <si>
    <t>Итого бюджет муниципального образования «Город Саратов»</t>
  </si>
  <si>
    <t>Всего по Программе</t>
  </si>
  <si>
    <t>в том числе по главным распорядителям бюджетных средств</t>
  </si>
  <si>
    <t xml:space="preserve"> комитет по ЖКХ</t>
  </si>
  <si>
    <t>управление защиты населения и территории города от чрезвычайных ситуаций</t>
  </si>
  <si>
    <t>комитет здравоохранения</t>
  </si>
  <si>
    <t>комитет по образованию</t>
  </si>
  <si>
    <t xml:space="preserve"> управление по физической культуре и спорту </t>
  </si>
  <si>
    <t>управление по культуре</t>
  </si>
  <si>
    <t>администрация Заводского района</t>
  </si>
  <si>
    <t>администрация Ленинского района</t>
  </si>
  <si>
    <t>администрация Фрунзенского района</t>
  </si>
  <si>
    <t>администрация Волжского района</t>
  </si>
  <si>
    <t>администрация Кировского района</t>
  </si>
  <si>
    <t>администрация Октябрьского района</t>
  </si>
  <si>
    <t>Соцсфера</t>
  </si>
  <si>
    <t xml:space="preserve">Примечание </t>
  </si>
  <si>
    <t>наименование мероприятий (объект) должно соответствовать наименованию в приложении 10 к решению о бюджете</t>
  </si>
  <si>
    <t>1. На 2013,2014 по грбс разбить по проценту, а экономию в этом году отразить по энергопаспортам.</t>
  </si>
  <si>
    <t xml:space="preserve">Модернизация центральных тепловых пунктов и строительство тепловых сетей горячего водоснабжения от центральных тепловых пунктов до зданий </t>
  </si>
  <si>
    <t>Реконструкция тепловых сетей</t>
  </si>
  <si>
    <t>Переключение многоквартирного дома по ул. им. Чернышевского Н.Г., 54В на тепловую сеть от ТЭЦ-1 ОАО "Волжская ТГК"</t>
  </si>
  <si>
    <t>Проведение мероприятий по энергосбережению и повышению энергетической эффективности в соответствии с  энергетическими паспортами объектов муниципальной собственности</t>
  </si>
  <si>
    <t>целевое значение</t>
  </si>
  <si>
    <t>Комитет ЖКХ</t>
  </si>
  <si>
    <t>реконструкция сетей</t>
  </si>
  <si>
    <t>модер. ЦТП</t>
  </si>
  <si>
    <t>спецтехника</t>
  </si>
  <si>
    <t>Увек</t>
  </si>
  <si>
    <t>итого</t>
  </si>
  <si>
    <t xml:space="preserve">дорожный комитет </t>
  </si>
  <si>
    <t>замена ламп</t>
  </si>
  <si>
    <t>соцсфера</t>
  </si>
  <si>
    <t>мероприятия по паспортам</t>
  </si>
  <si>
    <t>регуляторы</t>
  </si>
  <si>
    <t>ВСЕГО</t>
  </si>
  <si>
    <t>Замена светильников и ламп освещения улиц на энергосберегающие</t>
  </si>
  <si>
    <t xml:space="preserve">комитет дорожного хозяйства, благоустройства и транспорта </t>
  </si>
  <si>
    <t>Всего по мероприятию</t>
  </si>
  <si>
    <t>количество объектов</t>
  </si>
  <si>
    <t>54В</t>
  </si>
  <si>
    <t>57А,Б,В</t>
  </si>
  <si>
    <t>экономия от паспортов</t>
  </si>
  <si>
    <t xml:space="preserve">Модернизация систем теплоснабжения на территории муниципального образования "Город Саратов" </t>
  </si>
  <si>
    <t xml:space="preserve">разработка рабочей  документации и сметных расчетов </t>
  </si>
  <si>
    <t>Финансовые затраты, тыс. руб.</t>
  </si>
  <si>
    <t>Цели, задачи, наименование мероприятий</t>
  </si>
  <si>
    <t>всего по мероприятию</t>
  </si>
  <si>
    <t>количество оснащенных зданий</t>
  </si>
  <si>
    <t>Исполнители, источники финансирования</t>
  </si>
  <si>
    <t>2015 год</t>
  </si>
  <si>
    <t>Цель - обеспечение рационального использования топливно-энергетических ресурсов за счет реализации энергосберегающих мероприятий на основе широкомасштабного внедрения энергоэффективных технологий, повышения энергетической эффективности в секторах экономики муниципального образования «Город Саратов»</t>
  </si>
  <si>
    <t>п. м</t>
  </si>
  <si>
    <t>тыс. литров</t>
  </si>
  <si>
    <t>количество установлен      ных систем</t>
  </si>
  <si>
    <t>количество установлен       ных систем</t>
  </si>
  <si>
    <t xml:space="preserve">*   в 2013 году объем бюджетных ассигнований - 25000 тыс. руб., из них:
- 14000,0 тыс. руб. на строительство модульной котельной по 1-му Нефтяному проезду пос. Увек г. Саратова, в том числе изготовление межевого плана земельного участка и осуществление его государственного кадастрового учета - 27,8 тыс. руб., подготовка (разработка и корректировка) проектной документации, экспертиза проектной документации и результатов инженерных изысканий, получение технических условий и подключение (технологическое присоединение) к сетям инженерно-технического обеспечения, другие работы по подготовке проектной документации и строительству;
- 11000,0 тыс. руб. на строительство модульной котельной по 3-му Нефтяному проезду пос. Увек г. Саратова, в том числе изготовление межевого плана земельного участка и осуществление его государственного кадастрового учета - 27,8 тыс. руб., подготовка (разработка и корректировка) проектной документации, экспертиза проектной документации и результатов инженерных изысканий, получение технических условий и подключение (технологическое присоединение) к сетям инженерно-технического обеспечения, другие работы по подготовке проектной документации и строительству
</t>
  </si>
  <si>
    <t>количество  объектов</t>
  </si>
  <si>
    <t>Переключение жилого дома по ул. Соколовая, 386 лит. А1 и А2 на сети ОАО «Волжская ТГК»**</t>
  </si>
  <si>
    <t xml:space="preserve">
Реконструкция котельного оборудования МУЗ «Городская клиническая больница 
№ 6 имени академика В.Н. Кошелева»**
</t>
  </si>
  <si>
    <t>Переключение многоквартирных домов по ул. им. Чернышевского Н.Г., 57А,57Б, 57В от котельной на тепловую сеть от  ТЭЦ-1 ОАО "Волжская ТГК"</t>
  </si>
  <si>
    <t>базовое зна-  чение</t>
  </si>
  <si>
    <t>протяжен-    ность тепловых сетей в двухтрубном исполнении</t>
  </si>
  <si>
    <t>Проведение энергетического обследования объектов муниципальной собственности</t>
  </si>
  <si>
    <t>количество приобретае-мой техники</t>
  </si>
  <si>
    <t>получено энергетичес-        ких паспортов</t>
  </si>
  <si>
    <t>количество установлен-ных систем</t>
  </si>
  <si>
    <t>** В 2013 году бюджетные ассигнования предусмотрены на выполнение строительно-монтажных работ, разработку проектной (рабочей, сметной) документации, экспертизу , другие работы по подготовке проектной (рабочей, сметной)документации и строительству, реконструкции.</t>
  </si>
  <si>
    <t>Задача 1. Повышение энергетической эффективности в теплоснабжении, водоснабжении и коммунальном хозяйстве</t>
  </si>
  <si>
    <t>Задача 2. Повышение энергоэффективности на транспорте</t>
  </si>
  <si>
    <t>Задача 3. Повышение энергоэффективности в организациях бюджетной сферы</t>
  </si>
  <si>
    <t>Задача 4. Повышение энергоэффективности в жилищном секторе</t>
  </si>
  <si>
    <t>Строительство модульной  котельной  по 1-му Нефтяному проезду пос. Увек        г.Саратова и строительство    модульной котельной по 3-му Нефтяному проезду пос. Увек                       г. Саратова*</t>
  </si>
  <si>
    <t>Председатель комитета по жилищно-коммунальному хозяйству администрациии муниципального образования "Город Саратов"</t>
  </si>
  <si>
    <t xml:space="preserve">А.В. Савицкий </t>
  </si>
  <si>
    <t xml:space="preserve">Приложение                                            к постановлению администрации муниципального образования      "Город Саратов" </t>
  </si>
  <si>
    <t>16 августа 2013 года № 1757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</si>
</sst>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4" fontId="0" fillId="33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18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5"/>
  <sheetViews>
    <sheetView tabSelected="1" view="pageLayout" workbookViewId="0" topLeftCell="A1">
      <selection activeCell="L2" sqref="L2:O2"/>
    </sheetView>
  </sheetViews>
  <sheetFormatPr defaultColWidth="9.140625" defaultRowHeight="12.75"/>
  <cols>
    <col min="1" max="1" width="18.00390625" style="10" customWidth="1"/>
    <col min="2" max="2" width="25.00390625" style="13" customWidth="1"/>
    <col min="3" max="3" width="7.7109375" style="10" customWidth="1"/>
    <col min="4" max="4" width="7.57421875" style="10" customWidth="1"/>
    <col min="5" max="5" width="7.7109375" style="10" customWidth="1"/>
    <col min="6" max="6" width="9.28125" style="10" customWidth="1"/>
    <col min="7" max="7" width="12.00390625" style="10" customWidth="1"/>
    <col min="8" max="8" width="12.57421875" style="10" customWidth="1"/>
    <col min="9" max="9" width="7.00390625" style="10" customWidth="1"/>
    <col min="10" max="11" width="7.140625" style="10" customWidth="1"/>
    <col min="12" max="16" width="9.140625" style="10" customWidth="1"/>
    <col min="17" max="17" width="0" style="10" hidden="1" customWidth="1"/>
    <col min="18" max="16384" width="9.140625" style="10" customWidth="1"/>
  </cols>
  <sheetData>
    <row r="1" spans="2:16" ht="88.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72" t="s">
        <v>104</v>
      </c>
      <c r="M1" s="72"/>
      <c r="N1" s="72"/>
      <c r="O1" s="72"/>
      <c r="P1" s="58"/>
    </row>
    <row r="2" spans="1:16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74" t="s">
        <v>105</v>
      </c>
      <c r="M2" s="74"/>
      <c r="N2" s="74"/>
      <c r="O2" s="74"/>
      <c r="P2" s="58"/>
    </row>
    <row r="3" spans="1:16" ht="17.25" customHeight="1">
      <c r="A3" s="43" t="s">
        <v>75</v>
      </c>
      <c r="B3" s="43" t="s">
        <v>78</v>
      </c>
      <c r="C3" s="56" t="s">
        <v>74</v>
      </c>
      <c r="D3" s="56"/>
      <c r="E3" s="56"/>
      <c r="F3" s="56"/>
      <c r="G3" s="56"/>
      <c r="H3" s="56" t="s">
        <v>0</v>
      </c>
      <c r="I3" s="56"/>
      <c r="J3" s="56"/>
      <c r="K3" s="56"/>
      <c r="L3" s="56"/>
      <c r="M3" s="56"/>
      <c r="N3" s="56"/>
      <c r="O3" s="56"/>
      <c r="P3" s="11"/>
    </row>
    <row r="4" spans="1:16" s="13" customFormat="1" ht="41.25" customHeight="1">
      <c r="A4" s="59"/>
      <c r="B4" s="43"/>
      <c r="C4" s="2" t="s">
        <v>1</v>
      </c>
      <c r="D4" s="2" t="s">
        <v>2</v>
      </c>
      <c r="E4" s="2" t="s">
        <v>3</v>
      </c>
      <c r="F4" s="2" t="s">
        <v>79</v>
      </c>
      <c r="G4" s="2" t="s">
        <v>4</v>
      </c>
      <c r="H4" s="1" t="s">
        <v>5</v>
      </c>
      <c r="I4" s="2" t="s">
        <v>6</v>
      </c>
      <c r="J4" s="1" t="s">
        <v>90</v>
      </c>
      <c r="K4" s="2" t="s">
        <v>1</v>
      </c>
      <c r="L4" s="2" t="s">
        <v>2</v>
      </c>
      <c r="M4" s="2" t="s">
        <v>3</v>
      </c>
      <c r="N4" s="2" t="s">
        <v>79</v>
      </c>
      <c r="O4" s="1" t="s">
        <v>52</v>
      </c>
      <c r="P4" s="11"/>
    </row>
    <row r="5" spans="1:16" s="13" customFormat="1" ht="15">
      <c r="A5" s="1">
        <v>1</v>
      </c>
      <c r="B5" s="1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  <c r="L5" s="2">
        <v>12</v>
      </c>
      <c r="M5" s="2">
        <v>13</v>
      </c>
      <c r="N5" s="2">
        <v>14</v>
      </c>
      <c r="O5" s="1">
        <v>15</v>
      </c>
      <c r="P5" s="11"/>
    </row>
    <row r="6" spans="1:16" s="13" customFormat="1" ht="32.25" customHeight="1">
      <c r="A6" s="53" t="s">
        <v>80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1"/>
    </row>
    <row r="7" spans="1:16" s="13" customFormat="1" ht="15">
      <c r="A7" s="46" t="s">
        <v>97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11"/>
    </row>
    <row r="8" spans="1:16" s="13" customFormat="1" ht="28.5" customHeight="1">
      <c r="A8" s="43" t="s">
        <v>49</v>
      </c>
      <c r="B8" s="21" t="s">
        <v>7</v>
      </c>
      <c r="C8" s="6">
        <f>C9+C10+C11</f>
        <v>2412.5</v>
      </c>
      <c r="D8" s="2">
        <f>D9+D10+D11</f>
        <v>0</v>
      </c>
      <c r="E8" s="2">
        <f>E9+E10+E11</f>
        <v>129100</v>
      </c>
      <c r="F8" s="2">
        <f>F9+F10+F11</f>
        <v>20000</v>
      </c>
      <c r="G8" s="2">
        <f aca="true" t="shared" si="0" ref="G8:G35">C8+D8+E8+F8</f>
        <v>151512.5</v>
      </c>
      <c r="H8" s="33" t="s">
        <v>91</v>
      </c>
      <c r="I8" s="33" t="s">
        <v>81</v>
      </c>
      <c r="J8" s="44">
        <v>0</v>
      </c>
      <c r="K8" s="44">
        <v>2720</v>
      </c>
      <c r="L8" s="44">
        <v>0</v>
      </c>
      <c r="M8" s="44">
        <f>6200+14880</f>
        <v>21080</v>
      </c>
      <c r="N8" s="44">
        <v>4000</v>
      </c>
      <c r="O8" s="44">
        <f>J8+K8+L8+M8+N8</f>
        <v>27800</v>
      </c>
      <c r="P8" s="11"/>
    </row>
    <row r="9" spans="1:16" s="13" customFormat="1" ht="39.75" customHeight="1">
      <c r="A9" s="43"/>
      <c r="B9" s="1" t="s">
        <v>8</v>
      </c>
      <c r="C9" s="6">
        <v>0</v>
      </c>
      <c r="D9" s="1">
        <v>0</v>
      </c>
      <c r="E9" s="1">
        <v>46050</v>
      </c>
      <c r="F9" s="1">
        <v>0</v>
      </c>
      <c r="G9" s="2">
        <f t="shared" si="0"/>
        <v>46050</v>
      </c>
      <c r="H9" s="36"/>
      <c r="I9" s="34"/>
      <c r="J9" s="57"/>
      <c r="K9" s="57"/>
      <c r="L9" s="57"/>
      <c r="M9" s="57"/>
      <c r="N9" s="60"/>
      <c r="O9" s="57"/>
      <c r="P9" s="11"/>
    </row>
    <row r="10" spans="1:16" s="13" customFormat="1" ht="39.75" customHeight="1">
      <c r="A10" s="43"/>
      <c r="B10" s="1" t="s">
        <v>9</v>
      </c>
      <c r="C10" s="6">
        <v>0</v>
      </c>
      <c r="D10" s="1">
        <v>0</v>
      </c>
      <c r="E10" s="1">
        <v>46050</v>
      </c>
      <c r="F10" s="1">
        <v>0</v>
      </c>
      <c r="G10" s="2">
        <f t="shared" si="0"/>
        <v>46050</v>
      </c>
      <c r="H10" s="36"/>
      <c r="I10" s="34"/>
      <c r="J10" s="57"/>
      <c r="K10" s="57"/>
      <c r="L10" s="57"/>
      <c r="M10" s="57"/>
      <c r="N10" s="60"/>
      <c r="O10" s="57"/>
      <c r="P10" s="11"/>
    </row>
    <row r="11" spans="1:16" s="13" customFormat="1" ht="43.5" customHeight="1">
      <c r="A11" s="43"/>
      <c r="B11" s="1" t="s">
        <v>10</v>
      </c>
      <c r="C11" s="6">
        <f>2500-85.1-2.4</f>
        <v>2412.5</v>
      </c>
      <c r="D11" s="1">
        <v>0</v>
      </c>
      <c r="E11" s="1">
        <f>37000</f>
        <v>37000</v>
      </c>
      <c r="F11" s="1">
        <v>20000</v>
      </c>
      <c r="G11" s="2">
        <f t="shared" si="0"/>
        <v>59412.5</v>
      </c>
      <c r="H11" s="37"/>
      <c r="I11" s="35"/>
      <c r="J11" s="45"/>
      <c r="K11" s="45"/>
      <c r="L11" s="45"/>
      <c r="M11" s="45"/>
      <c r="N11" s="61"/>
      <c r="O11" s="45"/>
      <c r="P11" s="11"/>
    </row>
    <row r="12" spans="1:16" s="13" customFormat="1" ht="33.75" customHeight="1">
      <c r="A12" s="43" t="s">
        <v>50</v>
      </c>
      <c r="B12" s="21" t="s">
        <v>7</v>
      </c>
      <c r="C12" s="6">
        <f>C13+C14+C15</f>
        <v>389</v>
      </c>
      <c r="D12" s="2">
        <f>D13+D14+D15</f>
        <v>0</v>
      </c>
      <c r="E12" s="2">
        <f>E13+E14+E15</f>
        <v>0</v>
      </c>
      <c r="F12" s="2">
        <f>F13+F14+F15</f>
        <v>0</v>
      </c>
      <c r="G12" s="2">
        <f t="shared" si="0"/>
        <v>389</v>
      </c>
      <c r="H12" s="43" t="s">
        <v>13</v>
      </c>
      <c r="I12" s="43" t="s">
        <v>14</v>
      </c>
      <c r="J12" s="56">
        <v>0</v>
      </c>
      <c r="K12" s="56">
        <v>1</v>
      </c>
      <c r="L12" s="56">
        <v>0</v>
      </c>
      <c r="M12" s="56">
        <v>0</v>
      </c>
      <c r="N12" s="44">
        <v>0</v>
      </c>
      <c r="O12" s="56">
        <v>1</v>
      </c>
      <c r="P12" s="11"/>
    </row>
    <row r="13" spans="1:16" s="13" customFormat="1" ht="48" customHeight="1">
      <c r="A13" s="43"/>
      <c r="B13" s="1" t="s">
        <v>8</v>
      </c>
      <c r="C13" s="6">
        <v>0</v>
      </c>
      <c r="D13" s="2">
        <v>0</v>
      </c>
      <c r="E13" s="2">
        <v>0</v>
      </c>
      <c r="F13" s="2">
        <v>0</v>
      </c>
      <c r="G13" s="2">
        <f t="shared" si="0"/>
        <v>0</v>
      </c>
      <c r="H13" s="43"/>
      <c r="I13" s="43"/>
      <c r="J13" s="56"/>
      <c r="K13" s="56"/>
      <c r="L13" s="56"/>
      <c r="M13" s="56"/>
      <c r="N13" s="57"/>
      <c r="O13" s="56"/>
      <c r="P13" s="11"/>
    </row>
    <row r="14" spans="1:16" s="13" customFormat="1" ht="48" customHeight="1">
      <c r="A14" s="43"/>
      <c r="B14" s="1" t="s">
        <v>9</v>
      </c>
      <c r="C14" s="6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43"/>
      <c r="I14" s="43"/>
      <c r="J14" s="56"/>
      <c r="K14" s="56"/>
      <c r="L14" s="56"/>
      <c r="M14" s="56"/>
      <c r="N14" s="57"/>
      <c r="O14" s="56"/>
      <c r="P14" s="11"/>
    </row>
    <row r="15" spans="1:16" s="13" customFormat="1" ht="48" customHeight="1">
      <c r="A15" s="43"/>
      <c r="B15" s="1" t="s">
        <v>10</v>
      </c>
      <c r="C15" s="6">
        <v>389</v>
      </c>
      <c r="D15" s="2">
        <v>0</v>
      </c>
      <c r="E15" s="2">
        <v>0</v>
      </c>
      <c r="F15" s="2">
        <v>0</v>
      </c>
      <c r="G15" s="2">
        <f t="shared" si="0"/>
        <v>389</v>
      </c>
      <c r="H15" s="43"/>
      <c r="I15" s="43"/>
      <c r="J15" s="56"/>
      <c r="K15" s="56"/>
      <c r="L15" s="56"/>
      <c r="M15" s="56"/>
      <c r="N15" s="45"/>
      <c r="O15" s="56"/>
      <c r="P15" s="11"/>
    </row>
    <row r="16" spans="1:16" s="13" customFormat="1" ht="33.75" customHeight="1">
      <c r="A16" s="33" t="s">
        <v>89</v>
      </c>
      <c r="B16" s="21" t="s">
        <v>7</v>
      </c>
      <c r="C16" s="6">
        <f>C17+C18+C19</f>
        <v>594</v>
      </c>
      <c r="D16" s="2">
        <f>D17+D18+D19</f>
        <v>0</v>
      </c>
      <c r="E16" s="2">
        <f>E17+E18+E19</f>
        <v>0</v>
      </c>
      <c r="F16" s="2">
        <f>F17+F18+F19</f>
        <v>0</v>
      </c>
      <c r="G16" s="2">
        <f t="shared" si="0"/>
        <v>594</v>
      </c>
      <c r="H16" s="33" t="s">
        <v>13</v>
      </c>
      <c r="I16" s="33" t="s">
        <v>14</v>
      </c>
      <c r="J16" s="44">
        <v>0</v>
      </c>
      <c r="K16" s="44">
        <v>3</v>
      </c>
      <c r="L16" s="44">
        <v>0</v>
      </c>
      <c r="M16" s="44">
        <v>0</v>
      </c>
      <c r="N16" s="44">
        <v>0</v>
      </c>
      <c r="O16" s="44">
        <v>3</v>
      </c>
      <c r="P16" s="11"/>
    </row>
    <row r="17" spans="1:16" s="13" customFormat="1" ht="28.5" customHeight="1">
      <c r="A17" s="34"/>
      <c r="B17" s="1" t="s">
        <v>8</v>
      </c>
      <c r="C17" s="6">
        <v>0</v>
      </c>
      <c r="D17" s="2">
        <v>0</v>
      </c>
      <c r="E17" s="2">
        <v>0</v>
      </c>
      <c r="F17" s="2">
        <v>0</v>
      </c>
      <c r="G17" s="2">
        <f t="shared" si="0"/>
        <v>0</v>
      </c>
      <c r="H17" s="34"/>
      <c r="I17" s="34"/>
      <c r="J17" s="57"/>
      <c r="K17" s="57"/>
      <c r="L17" s="57"/>
      <c r="M17" s="57"/>
      <c r="N17" s="57"/>
      <c r="O17" s="57"/>
      <c r="P17" s="11"/>
    </row>
    <row r="18" spans="1:16" s="13" customFormat="1" ht="28.5" customHeight="1">
      <c r="A18" s="34"/>
      <c r="B18" s="1" t="s">
        <v>9</v>
      </c>
      <c r="C18" s="6">
        <v>0</v>
      </c>
      <c r="D18" s="2">
        <v>0</v>
      </c>
      <c r="E18" s="2">
        <v>0</v>
      </c>
      <c r="F18" s="2">
        <v>0</v>
      </c>
      <c r="G18" s="2">
        <f t="shared" si="0"/>
        <v>0</v>
      </c>
      <c r="H18" s="34"/>
      <c r="I18" s="34"/>
      <c r="J18" s="57"/>
      <c r="K18" s="57"/>
      <c r="L18" s="57"/>
      <c r="M18" s="57"/>
      <c r="N18" s="57"/>
      <c r="O18" s="57"/>
      <c r="P18" s="11"/>
    </row>
    <row r="19" spans="1:16" s="13" customFormat="1" ht="39.75" customHeight="1">
      <c r="A19" s="35"/>
      <c r="B19" s="1" t="s">
        <v>10</v>
      </c>
      <c r="C19" s="6">
        <f>2000-1406</f>
        <v>594</v>
      </c>
      <c r="D19" s="2">
        <v>0</v>
      </c>
      <c r="E19" s="2">
        <v>0</v>
      </c>
      <c r="F19" s="2">
        <v>0</v>
      </c>
      <c r="G19" s="2">
        <f t="shared" si="0"/>
        <v>594</v>
      </c>
      <c r="H19" s="35"/>
      <c r="I19" s="35"/>
      <c r="J19" s="45"/>
      <c r="K19" s="45"/>
      <c r="L19" s="45"/>
      <c r="M19" s="45"/>
      <c r="N19" s="45"/>
      <c r="O19" s="45"/>
      <c r="P19" s="11"/>
    </row>
    <row r="20" spans="1:16" s="13" customFormat="1" ht="29.25" customHeight="1">
      <c r="A20" s="62" t="s">
        <v>87</v>
      </c>
      <c r="B20" s="25" t="s">
        <v>7</v>
      </c>
      <c r="C20" s="26">
        <f>C21+C22+C23</f>
        <v>0</v>
      </c>
      <c r="D20" s="27">
        <f>D21+D22+D23</f>
        <v>2000</v>
      </c>
      <c r="E20" s="27">
        <f>E21+E22+E23</f>
        <v>0</v>
      </c>
      <c r="F20" s="27">
        <f>F21+F22+F23</f>
        <v>0</v>
      </c>
      <c r="G20" s="27">
        <f>C20+D20+E20+F20</f>
        <v>2000</v>
      </c>
      <c r="H20" s="62" t="s">
        <v>13</v>
      </c>
      <c r="I20" s="62" t="s">
        <v>14</v>
      </c>
      <c r="J20" s="65">
        <v>0</v>
      </c>
      <c r="K20" s="65">
        <v>0</v>
      </c>
      <c r="L20" s="65">
        <v>1</v>
      </c>
      <c r="M20" s="65">
        <v>0</v>
      </c>
      <c r="N20" s="65">
        <v>0</v>
      </c>
      <c r="O20" s="65">
        <v>1</v>
      </c>
      <c r="P20" s="11"/>
    </row>
    <row r="21" spans="1:16" s="13" customFormat="1" ht="45" customHeight="1">
      <c r="A21" s="63"/>
      <c r="B21" s="28" t="s">
        <v>8</v>
      </c>
      <c r="C21" s="26">
        <v>0</v>
      </c>
      <c r="D21" s="27">
        <v>0</v>
      </c>
      <c r="E21" s="27">
        <v>0</v>
      </c>
      <c r="F21" s="27">
        <v>0</v>
      </c>
      <c r="G21" s="27">
        <f>C21+D21+E21+F21</f>
        <v>0</v>
      </c>
      <c r="H21" s="63"/>
      <c r="I21" s="63"/>
      <c r="J21" s="66"/>
      <c r="K21" s="66"/>
      <c r="L21" s="66"/>
      <c r="M21" s="66"/>
      <c r="N21" s="66"/>
      <c r="O21" s="66"/>
      <c r="P21" s="11"/>
    </row>
    <row r="22" spans="1:16" s="13" customFormat="1" ht="45" customHeight="1">
      <c r="A22" s="63"/>
      <c r="B22" s="28" t="s">
        <v>9</v>
      </c>
      <c r="C22" s="26">
        <v>0</v>
      </c>
      <c r="D22" s="27">
        <v>0</v>
      </c>
      <c r="E22" s="27">
        <v>0</v>
      </c>
      <c r="F22" s="27">
        <v>0</v>
      </c>
      <c r="G22" s="27">
        <f>C22+D22+E22+F22</f>
        <v>0</v>
      </c>
      <c r="H22" s="63"/>
      <c r="I22" s="63"/>
      <c r="J22" s="66"/>
      <c r="K22" s="66"/>
      <c r="L22" s="66"/>
      <c r="M22" s="66"/>
      <c r="N22" s="66"/>
      <c r="O22" s="66"/>
      <c r="P22" s="11"/>
    </row>
    <row r="23" spans="1:16" s="13" customFormat="1" ht="45" customHeight="1">
      <c r="A23" s="64"/>
      <c r="B23" s="28" t="s">
        <v>10</v>
      </c>
      <c r="C23" s="26">
        <v>0</v>
      </c>
      <c r="D23" s="27">
        <v>2000</v>
      </c>
      <c r="E23" s="27">
        <v>0</v>
      </c>
      <c r="F23" s="27">
        <v>0</v>
      </c>
      <c r="G23" s="27">
        <f>C23+D23+E23+F23</f>
        <v>2000</v>
      </c>
      <c r="H23" s="64"/>
      <c r="I23" s="64"/>
      <c r="J23" s="67"/>
      <c r="K23" s="67"/>
      <c r="L23" s="67"/>
      <c r="M23" s="67"/>
      <c r="N23" s="67"/>
      <c r="O23" s="67"/>
      <c r="P23" s="11"/>
    </row>
    <row r="24" spans="1:16" s="13" customFormat="1" ht="25.5" customHeight="1">
      <c r="A24" s="62" t="s">
        <v>88</v>
      </c>
      <c r="B24" s="25" t="s">
        <v>7</v>
      </c>
      <c r="C24" s="26">
        <f>C25+C26+C27</f>
        <v>0</v>
      </c>
      <c r="D24" s="27">
        <f>D25+D26+D27</f>
        <v>3000</v>
      </c>
      <c r="E24" s="27">
        <f>E25+E26+E27</f>
        <v>0</v>
      </c>
      <c r="F24" s="27">
        <f>F25+F26+F27</f>
        <v>0</v>
      </c>
      <c r="G24" s="27">
        <f>G25+G26+G27</f>
        <v>3000</v>
      </c>
      <c r="H24" s="62" t="s">
        <v>86</v>
      </c>
      <c r="I24" s="62" t="s">
        <v>14</v>
      </c>
      <c r="J24" s="65">
        <v>0</v>
      </c>
      <c r="K24" s="65">
        <v>0</v>
      </c>
      <c r="L24" s="65">
        <v>1</v>
      </c>
      <c r="M24" s="65">
        <v>0</v>
      </c>
      <c r="N24" s="65">
        <v>0</v>
      </c>
      <c r="O24" s="65">
        <v>1</v>
      </c>
      <c r="P24" s="11"/>
    </row>
    <row r="25" spans="1:16" s="13" customFormat="1" ht="31.5" customHeight="1">
      <c r="A25" s="63"/>
      <c r="B25" s="28" t="s">
        <v>8</v>
      </c>
      <c r="C25" s="26">
        <v>0</v>
      </c>
      <c r="D25" s="27">
        <v>0</v>
      </c>
      <c r="E25" s="27">
        <v>0</v>
      </c>
      <c r="F25" s="27">
        <v>0</v>
      </c>
      <c r="G25" s="27">
        <f aca="true" t="shared" si="1" ref="G25:G31">C25+D25+E25+F25</f>
        <v>0</v>
      </c>
      <c r="H25" s="63"/>
      <c r="I25" s="63"/>
      <c r="J25" s="66"/>
      <c r="K25" s="66"/>
      <c r="L25" s="66"/>
      <c r="M25" s="66"/>
      <c r="N25" s="66"/>
      <c r="O25" s="66"/>
      <c r="P25" s="11"/>
    </row>
    <row r="26" spans="1:16" s="13" customFormat="1" ht="31.5" customHeight="1">
      <c r="A26" s="63"/>
      <c r="B26" s="28" t="s">
        <v>9</v>
      </c>
      <c r="C26" s="26">
        <v>0</v>
      </c>
      <c r="D26" s="27">
        <v>0</v>
      </c>
      <c r="E26" s="27">
        <v>0</v>
      </c>
      <c r="F26" s="27">
        <v>0</v>
      </c>
      <c r="G26" s="27">
        <f t="shared" si="1"/>
        <v>0</v>
      </c>
      <c r="H26" s="63"/>
      <c r="I26" s="63"/>
      <c r="J26" s="66"/>
      <c r="K26" s="66"/>
      <c r="L26" s="66"/>
      <c r="M26" s="66"/>
      <c r="N26" s="66"/>
      <c r="O26" s="66"/>
      <c r="P26" s="11"/>
    </row>
    <row r="27" spans="1:16" s="13" customFormat="1" ht="41.25" customHeight="1">
      <c r="A27" s="64"/>
      <c r="B27" s="28" t="s">
        <v>10</v>
      </c>
      <c r="C27" s="26">
        <v>0</v>
      </c>
      <c r="D27" s="27">
        <v>3000</v>
      </c>
      <c r="E27" s="27">
        <v>0</v>
      </c>
      <c r="F27" s="27">
        <v>0</v>
      </c>
      <c r="G27" s="27">
        <f t="shared" si="1"/>
        <v>3000</v>
      </c>
      <c r="H27" s="64"/>
      <c r="I27" s="64"/>
      <c r="J27" s="67"/>
      <c r="K27" s="67"/>
      <c r="L27" s="67"/>
      <c r="M27" s="67"/>
      <c r="N27" s="67"/>
      <c r="O27" s="67"/>
      <c r="P27" s="11"/>
    </row>
    <row r="28" spans="1:16" s="13" customFormat="1" ht="23.25" customHeight="1">
      <c r="A28" s="43" t="s">
        <v>48</v>
      </c>
      <c r="B28" s="21" t="s">
        <v>7</v>
      </c>
      <c r="C28" s="7">
        <f>C29+C30+C31</f>
        <v>9551.7</v>
      </c>
      <c r="D28" s="1">
        <f>D29+D30++D31</f>
        <v>0</v>
      </c>
      <c r="E28" s="1">
        <f>E29+E30++E31</f>
        <v>337002</v>
      </c>
      <c r="F28" s="1">
        <f>F29+F30++F31</f>
        <v>40000</v>
      </c>
      <c r="G28" s="2">
        <f t="shared" si="1"/>
        <v>386553.7</v>
      </c>
      <c r="H28" s="33" t="s">
        <v>13</v>
      </c>
      <c r="I28" s="33" t="s">
        <v>14</v>
      </c>
      <c r="J28" s="33">
        <v>0</v>
      </c>
      <c r="K28" s="33">
        <v>1</v>
      </c>
      <c r="L28" s="33">
        <v>0</v>
      </c>
      <c r="M28" s="33">
        <v>5</v>
      </c>
      <c r="N28" s="33">
        <v>3</v>
      </c>
      <c r="O28" s="44">
        <v>9</v>
      </c>
      <c r="P28" s="11"/>
    </row>
    <row r="29" spans="1:16" s="13" customFormat="1" ht="29.25" customHeight="1">
      <c r="A29" s="43"/>
      <c r="B29" s="1" t="s">
        <v>8</v>
      </c>
      <c r="C29" s="7">
        <v>0</v>
      </c>
      <c r="D29" s="1">
        <v>0</v>
      </c>
      <c r="E29" s="1">
        <v>133514</v>
      </c>
      <c r="F29" s="1">
        <v>0</v>
      </c>
      <c r="G29" s="2">
        <f t="shared" si="1"/>
        <v>133514</v>
      </c>
      <c r="H29" s="35"/>
      <c r="I29" s="35"/>
      <c r="J29" s="35"/>
      <c r="K29" s="35"/>
      <c r="L29" s="35"/>
      <c r="M29" s="35"/>
      <c r="N29" s="37"/>
      <c r="O29" s="45"/>
      <c r="P29" s="11"/>
    </row>
    <row r="30" spans="1:16" s="13" customFormat="1" ht="29.25" customHeight="1">
      <c r="A30" s="43"/>
      <c r="B30" s="1" t="s">
        <v>9</v>
      </c>
      <c r="C30" s="7">
        <v>0</v>
      </c>
      <c r="D30" s="1">
        <v>0</v>
      </c>
      <c r="E30" s="1">
        <v>133514</v>
      </c>
      <c r="F30" s="1">
        <v>0</v>
      </c>
      <c r="G30" s="2">
        <f t="shared" si="1"/>
        <v>133514</v>
      </c>
      <c r="H30" s="33" t="s">
        <v>73</v>
      </c>
      <c r="I30" s="33" t="s">
        <v>14</v>
      </c>
      <c r="J30" s="33">
        <v>0</v>
      </c>
      <c r="K30" s="33">
        <v>3</v>
      </c>
      <c r="L30" s="33">
        <v>0</v>
      </c>
      <c r="M30" s="33">
        <v>3</v>
      </c>
      <c r="N30" s="33">
        <v>3</v>
      </c>
      <c r="O30" s="33">
        <v>9</v>
      </c>
      <c r="P30" s="9"/>
    </row>
    <row r="31" spans="1:16" s="13" customFormat="1" ht="45.75" customHeight="1">
      <c r="A31" s="43"/>
      <c r="B31" s="1" t="s">
        <v>10</v>
      </c>
      <c r="C31" s="8">
        <f>9650-98.3</f>
        <v>9551.7</v>
      </c>
      <c r="D31" s="5">
        <v>0</v>
      </c>
      <c r="E31" s="5">
        <f>69974</f>
        <v>69974</v>
      </c>
      <c r="F31" s="5">
        <v>40000</v>
      </c>
      <c r="G31" s="2">
        <f t="shared" si="1"/>
        <v>119525.7</v>
      </c>
      <c r="H31" s="35"/>
      <c r="I31" s="35"/>
      <c r="J31" s="35"/>
      <c r="K31" s="35"/>
      <c r="L31" s="35"/>
      <c r="M31" s="35"/>
      <c r="N31" s="37"/>
      <c r="O31" s="35"/>
      <c r="P31" s="9"/>
    </row>
    <row r="32" spans="1:16" s="13" customFormat="1" ht="27.75" customHeight="1">
      <c r="A32" s="43" t="s">
        <v>72</v>
      </c>
      <c r="B32" s="21" t="s">
        <v>7</v>
      </c>
      <c r="C32" s="7">
        <f>C33+C34+C35</f>
        <v>0</v>
      </c>
      <c r="D32" s="1">
        <f>D33+D34++D35</f>
        <v>0</v>
      </c>
      <c r="E32" s="1">
        <f>E33+E34++E35</f>
        <v>110656</v>
      </c>
      <c r="F32" s="1">
        <f>F33+F34++F35</f>
        <v>20000</v>
      </c>
      <c r="G32" s="2">
        <f t="shared" si="0"/>
        <v>130656</v>
      </c>
      <c r="H32" s="33" t="s">
        <v>13</v>
      </c>
      <c r="I32" s="33" t="s">
        <v>14</v>
      </c>
      <c r="J32" s="33">
        <v>0</v>
      </c>
      <c r="K32" s="33">
        <v>0</v>
      </c>
      <c r="L32" s="33">
        <v>0</v>
      </c>
      <c r="M32" s="33">
        <v>18</v>
      </c>
      <c r="N32" s="33">
        <v>6</v>
      </c>
      <c r="O32" s="44">
        <v>24</v>
      </c>
      <c r="P32" s="11"/>
    </row>
    <row r="33" spans="1:16" s="13" customFormat="1" ht="43.5" customHeight="1">
      <c r="A33" s="43"/>
      <c r="B33" s="1" t="s">
        <v>8</v>
      </c>
      <c r="C33" s="7">
        <v>0</v>
      </c>
      <c r="D33" s="1">
        <v>0</v>
      </c>
      <c r="E33" s="1">
        <v>35328</v>
      </c>
      <c r="F33" s="1">
        <v>0</v>
      </c>
      <c r="G33" s="2">
        <f t="shared" si="0"/>
        <v>35328</v>
      </c>
      <c r="H33" s="35"/>
      <c r="I33" s="35"/>
      <c r="J33" s="35"/>
      <c r="K33" s="35"/>
      <c r="L33" s="35"/>
      <c r="M33" s="35"/>
      <c r="N33" s="37"/>
      <c r="O33" s="45"/>
      <c r="P33" s="11"/>
    </row>
    <row r="34" spans="1:16" s="13" customFormat="1" ht="43.5" customHeight="1">
      <c r="A34" s="43"/>
      <c r="B34" s="1" t="s">
        <v>9</v>
      </c>
      <c r="C34" s="7">
        <v>0</v>
      </c>
      <c r="D34" s="1">
        <v>0</v>
      </c>
      <c r="E34" s="1">
        <v>35328</v>
      </c>
      <c r="F34" s="1">
        <v>0</v>
      </c>
      <c r="G34" s="2">
        <f t="shared" si="0"/>
        <v>35328</v>
      </c>
      <c r="H34" s="33" t="s">
        <v>73</v>
      </c>
      <c r="I34" s="33" t="s">
        <v>14</v>
      </c>
      <c r="J34" s="33">
        <v>0</v>
      </c>
      <c r="K34" s="33">
        <v>0</v>
      </c>
      <c r="L34" s="33">
        <v>0</v>
      </c>
      <c r="M34" s="33">
        <v>18</v>
      </c>
      <c r="N34" s="33">
        <v>6</v>
      </c>
      <c r="O34" s="33">
        <v>24</v>
      </c>
      <c r="P34" s="9"/>
    </row>
    <row r="35" spans="1:16" s="13" customFormat="1" ht="43.5" customHeight="1">
      <c r="A35" s="43"/>
      <c r="B35" s="1" t="s">
        <v>10</v>
      </c>
      <c r="C35" s="8">
        <v>0</v>
      </c>
      <c r="D35" s="5">
        <v>0</v>
      </c>
      <c r="E35" s="5">
        <f>40000</f>
        <v>40000</v>
      </c>
      <c r="F35" s="5">
        <v>20000</v>
      </c>
      <c r="G35" s="2">
        <f t="shared" si="0"/>
        <v>60000</v>
      </c>
      <c r="H35" s="35"/>
      <c r="I35" s="35"/>
      <c r="J35" s="35"/>
      <c r="K35" s="35"/>
      <c r="L35" s="35"/>
      <c r="M35" s="35"/>
      <c r="N35" s="37"/>
      <c r="O35" s="35"/>
      <c r="P35" s="9"/>
    </row>
    <row r="36" spans="1:16" s="13" customFormat="1" ht="27.75" customHeight="1">
      <c r="A36" s="1" t="s">
        <v>15</v>
      </c>
      <c r="B36" s="1"/>
      <c r="C36" s="6">
        <f>C32+C24+C20+C16+C12+C8+C28</f>
        <v>12947.2</v>
      </c>
      <c r="D36" s="5">
        <f>D32+D24+D20+D16+D12+D8+D28</f>
        <v>5000</v>
      </c>
      <c r="E36" s="5">
        <f>E32+E24+E20+E16+E12+E8+E28</f>
        <v>576758</v>
      </c>
      <c r="F36" s="5">
        <f>F32+F24+F20+F16+F12+F8+F28</f>
        <v>80000</v>
      </c>
      <c r="G36" s="5">
        <f>G32+G24+G20+G16+G12+G8+G28</f>
        <v>674705.2</v>
      </c>
      <c r="H36" s="2"/>
      <c r="I36" s="2"/>
      <c r="J36" s="2"/>
      <c r="K36" s="2"/>
      <c r="L36" s="2"/>
      <c r="M36" s="2"/>
      <c r="N36" s="2"/>
      <c r="O36" s="2"/>
      <c r="P36" s="11"/>
    </row>
    <row r="37" spans="1:16" s="13" customFormat="1" ht="33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1"/>
    </row>
    <row r="38" spans="1:15" s="13" customFormat="1" ht="18.75" customHeight="1">
      <c r="A38" s="46" t="s">
        <v>98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 s="13" customFormat="1" ht="40.5" customHeight="1">
      <c r="A39" s="43" t="s">
        <v>16</v>
      </c>
      <c r="B39" s="21" t="s">
        <v>66</v>
      </c>
      <c r="C39" s="7">
        <f>C44+C48</f>
        <v>0</v>
      </c>
      <c r="D39" s="1">
        <f aca="true" t="shared" si="2" ref="D39:F42">D44+D48</f>
        <v>0</v>
      </c>
      <c r="E39" s="1">
        <f t="shared" si="2"/>
        <v>77060</v>
      </c>
      <c r="F39" s="1">
        <f t="shared" si="2"/>
        <v>0</v>
      </c>
      <c r="G39" s="1">
        <f>C39+D39+E39+F39</f>
        <v>77060</v>
      </c>
      <c r="H39" s="43" t="s">
        <v>17</v>
      </c>
      <c r="I39" s="43" t="s">
        <v>82</v>
      </c>
      <c r="J39" s="43">
        <v>0</v>
      </c>
      <c r="K39" s="43">
        <v>0</v>
      </c>
      <c r="L39" s="43">
        <v>0</v>
      </c>
      <c r="M39" s="43">
        <v>3</v>
      </c>
      <c r="N39" s="33">
        <v>0</v>
      </c>
      <c r="O39" s="56">
        <v>3</v>
      </c>
    </row>
    <row r="40" spans="1:15" s="13" customFormat="1" ht="27.75" customHeight="1">
      <c r="A40" s="43"/>
      <c r="B40" s="1" t="s">
        <v>8</v>
      </c>
      <c r="C40" s="7">
        <f>C45+C49</f>
        <v>0</v>
      </c>
      <c r="D40" s="1">
        <f t="shared" si="2"/>
        <v>0</v>
      </c>
      <c r="E40" s="1">
        <f>E45+E49</f>
        <v>57860</v>
      </c>
      <c r="F40" s="1">
        <f>F45+F49</f>
        <v>0</v>
      </c>
      <c r="G40" s="1">
        <f>C40+D40+E40</f>
        <v>57860</v>
      </c>
      <c r="H40" s="43"/>
      <c r="I40" s="43"/>
      <c r="J40" s="43"/>
      <c r="K40" s="43"/>
      <c r="L40" s="43"/>
      <c r="M40" s="43"/>
      <c r="N40" s="35"/>
      <c r="O40" s="56"/>
    </row>
    <row r="41" spans="1:15" s="13" customFormat="1" ht="30" customHeight="1">
      <c r="A41" s="43"/>
      <c r="B41" s="1" t="s">
        <v>9</v>
      </c>
      <c r="C41" s="7">
        <f>C46+C50</f>
        <v>0</v>
      </c>
      <c r="D41" s="1">
        <f t="shared" si="2"/>
        <v>0</v>
      </c>
      <c r="E41" s="1">
        <f>E46+E50</f>
        <v>0</v>
      </c>
      <c r="F41" s="1">
        <f>F46+F50</f>
        <v>0</v>
      </c>
      <c r="G41" s="1">
        <f>C41+D41+E41</f>
        <v>0</v>
      </c>
      <c r="H41" s="43" t="s">
        <v>93</v>
      </c>
      <c r="I41" s="56" t="s">
        <v>18</v>
      </c>
      <c r="J41" s="43">
        <v>0</v>
      </c>
      <c r="K41" s="43">
        <v>0</v>
      </c>
      <c r="L41" s="43">
        <v>0</v>
      </c>
      <c r="M41" s="43">
        <v>36</v>
      </c>
      <c r="N41" s="33">
        <v>0</v>
      </c>
      <c r="O41" s="43">
        <v>36</v>
      </c>
    </row>
    <row r="42" spans="1:15" s="13" customFormat="1" ht="41.25" customHeight="1">
      <c r="A42" s="43"/>
      <c r="B42" s="1" t="s">
        <v>10</v>
      </c>
      <c r="C42" s="7">
        <f>C47+C51</f>
        <v>0</v>
      </c>
      <c r="D42" s="1">
        <v>0</v>
      </c>
      <c r="E42" s="1">
        <f t="shared" si="2"/>
        <v>19200</v>
      </c>
      <c r="F42" s="1">
        <v>0</v>
      </c>
      <c r="G42" s="1">
        <f>C42+D42+E42</f>
        <v>19200</v>
      </c>
      <c r="H42" s="43"/>
      <c r="I42" s="56"/>
      <c r="J42" s="43"/>
      <c r="K42" s="43"/>
      <c r="L42" s="43"/>
      <c r="M42" s="43"/>
      <c r="N42" s="35"/>
      <c r="O42" s="43"/>
    </row>
    <row r="43" spans="1:15" s="13" customFormat="1" ht="27" customHeight="1">
      <c r="A43" s="1" t="s">
        <v>15</v>
      </c>
      <c r="B43" s="2"/>
      <c r="C43" s="6">
        <f>C39</f>
        <v>0</v>
      </c>
      <c r="D43" s="2">
        <f>D39</f>
        <v>0</v>
      </c>
      <c r="E43" s="2">
        <f>E39</f>
        <v>77060</v>
      </c>
      <c r="F43" s="2">
        <f>F39</f>
        <v>0</v>
      </c>
      <c r="G43" s="2">
        <f>G39</f>
        <v>77060</v>
      </c>
      <c r="H43" s="2"/>
      <c r="I43" s="2"/>
      <c r="J43" s="2"/>
      <c r="K43" s="2"/>
      <c r="L43" s="2"/>
      <c r="M43" s="2"/>
      <c r="N43" s="2"/>
      <c r="O43" s="2"/>
    </row>
    <row r="44" spans="1:15" s="13" customFormat="1" ht="55.5" customHeight="1" hidden="1">
      <c r="A44" s="33" t="s">
        <v>31</v>
      </c>
      <c r="B44" s="1" t="s">
        <v>26</v>
      </c>
      <c r="C44" s="2">
        <v>0</v>
      </c>
      <c r="D44" s="6">
        <f>D45+D46+D47</f>
        <v>0</v>
      </c>
      <c r="E44" s="6">
        <f>E45+E46+E47</f>
        <v>77060</v>
      </c>
      <c r="F44" s="6"/>
      <c r="G44" s="6">
        <f>G45+G46+G47</f>
        <v>85660</v>
      </c>
      <c r="H44" s="2"/>
      <c r="I44" s="2"/>
      <c r="J44" s="2"/>
      <c r="K44" s="2"/>
      <c r="L44" s="2"/>
      <c r="M44" s="2"/>
      <c r="N44" s="2"/>
      <c r="O44" s="2"/>
    </row>
    <row r="45" spans="1:15" s="13" customFormat="1" ht="33.75" customHeight="1" hidden="1">
      <c r="A45" s="34"/>
      <c r="B45" s="1" t="s">
        <v>8</v>
      </c>
      <c r="C45" s="2">
        <v>0</v>
      </c>
      <c r="D45" s="2">
        <v>0</v>
      </c>
      <c r="E45" s="2">
        <v>57860</v>
      </c>
      <c r="F45" s="2"/>
      <c r="G45" s="2">
        <f>D45+C45+E45</f>
        <v>57860</v>
      </c>
      <c r="H45" s="2"/>
      <c r="I45" s="2"/>
      <c r="J45" s="2"/>
      <c r="K45" s="2"/>
      <c r="L45" s="2"/>
      <c r="M45" s="2"/>
      <c r="N45" s="2"/>
      <c r="O45" s="2"/>
    </row>
    <row r="46" spans="1:15" s="13" customFormat="1" ht="33.75" customHeight="1" hidden="1">
      <c r="A46" s="34"/>
      <c r="B46" s="1" t="s">
        <v>9</v>
      </c>
      <c r="C46" s="2">
        <v>0</v>
      </c>
      <c r="D46" s="2">
        <v>0</v>
      </c>
      <c r="E46" s="2">
        <v>0</v>
      </c>
      <c r="F46" s="2"/>
      <c r="G46" s="2">
        <v>0</v>
      </c>
      <c r="H46" s="2"/>
      <c r="I46" s="2"/>
      <c r="J46" s="2"/>
      <c r="K46" s="2"/>
      <c r="L46" s="2"/>
      <c r="M46" s="2"/>
      <c r="N46" s="2"/>
      <c r="O46" s="2"/>
    </row>
    <row r="47" spans="1:15" s="13" customFormat="1" ht="43.5" customHeight="1" hidden="1">
      <c r="A47" s="34"/>
      <c r="B47" s="1" t="s">
        <v>10</v>
      </c>
      <c r="C47" s="2">
        <v>0</v>
      </c>
      <c r="D47" s="6">
        <v>0</v>
      </c>
      <c r="E47" s="6">
        <v>19200</v>
      </c>
      <c r="F47" s="6"/>
      <c r="G47" s="6">
        <v>27800</v>
      </c>
      <c r="H47" s="2"/>
      <c r="I47" s="2"/>
      <c r="J47" s="2"/>
      <c r="K47" s="2"/>
      <c r="L47" s="2"/>
      <c r="M47" s="2"/>
      <c r="N47" s="2"/>
      <c r="O47" s="2"/>
    </row>
    <row r="48" spans="1:15" s="13" customFormat="1" ht="33.75" customHeight="1" hidden="1">
      <c r="A48" s="4"/>
      <c r="B48" s="1" t="s">
        <v>32</v>
      </c>
      <c r="C48" s="2">
        <v>0</v>
      </c>
      <c r="D48" s="6">
        <f>D49+D50+D51</f>
        <v>0</v>
      </c>
      <c r="E48" s="6">
        <f>E49+E50+E51</f>
        <v>0</v>
      </c>
      <c r="F48" s="6"/>
      <c r="G48" s="6">
        <f>G49+G50+G51</f>
        <v>0</v>
      </c>
      <c r="H48" s="2"/>
      <c r="I48" s="2"/>
      <c r="J48" s="2"/>
      <c r="K48" s="2"/>
      <c r="L48" s="2"/>
      <c r="M48" s="2"/>
      <c r="N48" s="2"/>
      <c r="O48" s="2"/>
    </row>
    <row r="49" spans="1:15" s="13" customFormat="1" ht="33.75" customHeight="1" hidden="1">
      <c r="A49" s="4"/>
      <c r="B49" s="1" t="s">
        <v>8</v>
      </c>
      <c r="C49" s="2">
        <v>0</v>
      </c>
      <c r="D49" s="2">
        <v>0</v>
      </c>
      <c r="E49" s="2">
        <v>0</v>
      </c>
      <c r="F49" s="2"/>
      <c r="G49" s="2">
        <v>0</v>
      </c>
      <c r="H49" s="2"/>
      <c r="I49" s="2"/>
      <c r="J49" s="2"/>
      <c r="K49" s="2"/>
      <c r="L49" s="2"/>
      <c r="M49" s="2"/>
      <c r="N49" s="2"/>
      <c r="O49" s="2"/>
    </row>
    <row r="50" spans="1:15" s="13" customFormat="1" ht="33.75" customHeight="1" hidden="1">
      <c r="A50" s="4"/>
      <c r="B50" s="1" t="s">
        <v>9</v>
      </c>
      <c r="C50" s="2">
        <v>0</v>
      </c>
      <c r="D50" s="2">
        <v>0</v>
      </c>
      <c r="E50" s="2">
        <v>0</v>
      </c>
      <c r="F50" s="2"/>
      <c r="G50" s="2">
        <v>0</v>
      </c>
      <c r="H50" s="2"/>
      <c r="I50" s="2"/>
      <c r="J50" s="2"/>
      <c r="K50" s="2"/>
      <c r="L50" s="2"/>
      <c r="M50" s="2"/>
      <c r="N50" s="2"/>
      <c r="O50" s="2"/>
    </row>
    <row r="51" spans="1:15" s="13" customFormat="1" ht="40.5" customHeight="1" hidden="1">
      <c r="A51" s="5"/>
      <c r="B51" s="1" t="s">
        <v>10</v>
      </c>
      <c r="C51" s="2">
        <v>0</v>
      </c>
      <c r="D51" s="6">
        <v>0</v>
      </c>
      <c r="E51" s="6"/>
      <c r="F51" s="6"/>
      <c r="G51" s="2">
        <v>0</v>
      </c>
      <c r="H51" s="2"/>
      <c r="I51" s="2"/>
      <c r="J51" s="2"/>
      <c r="K51" s="2"/>
      <c r="L51" s="2"/>
      <c r="M51" s="2"/>
      <c r="N51" s="2"/>
      <c r="O51" s="2"/>
    </row>
    <row r="52" spans="1:15" s="13" customFormat="1" ht="33.75" customHeight="1" hidden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14" customFormat="1" ht="18.75" customHeight="1">
      <c r="A53" s="46" t="s">
        <v>99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</row>
    <row r="54" spans="1:15" s="14" customFormat="1" ht="23.25" customHeight="1">
      <c r="A54" s="33" t="s">
        <v>92</v>
      </c>
      <c r="B54" s="21" t="s">
        <v>67</v>
      </c>
      <c r="C54" s="7">
        <f>C55+C56+C57</f>
        <v>14788.400000000001</v>
      </c>
      <c r="D54" s="7">
        <f>D55+D56+D57</f>
        <v>88</v>
      </c>
      <c r="E54" s="7">
        <f>E55+E56+E57</f>
        <v>0</v>
      </c>
      <c r="F54" s="7">
        <f>F55+F56+F57</f>
        <v>0</v>
      </c>
      <c r="G54" s="7">
        <f aca="true" t="shared" si="3" ref="G54:G62">C54+D54+E54+F54</f>
        <v>14876.400000000001</v>
      </c>
      <c r="H54" s="33" t="s">
        <v>94</v>
      </c>
      <c r="I54" s="33" t="s">
        <v>14</v>
      </c>
      <c r="J54" s="33">
        <f>J58+J62+J66+J70+J74+J78+J82+J86+J90+J94+J98</f>
        <v>28</v>
      </c>
      <c r="K54" s="33">
        <f>K58+K62+K66+K70+K74+K78+K82+K86+K90+K94+K98</f>
        <v>344</v>
      </c>
      <c r="L54" s="33">
        <f>L58+L62+L66+L70+L74+L78+L82+L86+L90+L94+L98</f>
        <v>2</v>
      </c>
      <c r="M54" s="33">
        <f>M58+M62+M66+M70+M74+M78+M82+M86+M90+M94+M98</f>
        <v>0</v>
      </c>
      <c r="N54" s="33">
        <v>0</v>
      </c>
      <c r="O54" s="33">
        <f>O58+O62+O66+O70+O74+O78+O82+O86+O90+O94+O98</f>
        <v>374</v>
      </c>
    </row>
    <row r="55" spans="1:15" s="14" customFormat="1" ht="42" customHeight="1">
      <c r="A55" s="34"/>
      <c r="B55" s="1" t="s">
        <v>8</v>
      </c>
      <c r="C55" s="7">
        <f aca="true" t="shared" si="4" ref="C55:F57">C59+C63+C67+C71+C75+C79+C83+C87+C91+C95+C99</f>
        <v>0</v>
      </c>
      <c r="D55" s="7">
        <f t="shared" si="4"/>
        <v>0</v>
      </c>
      <c r="E55" s="7">
        <f t="shared" si="4"/>
        <v>0</v>
      </c>
      <c r="F55" s="7">
        <f t="shared" si="4"/>
        <v>0</v>
      </c>
      <c r="G55" s="7">
        <f t="shared" si="3"/>
        <v>0</v>
      </c>
      <c r="H55" s="34"/>
      <c r="I55" s="34"/>
      <c r="J55" s="36"/>
      <c r="K55" s="34"/>
      <c r="L55" s="36"/>
      <c r="M55" s="36"/>
      <c r="N55" s="34"/>
      <c r="O55" s="36"/>
    </row>
    <row r="56" spans="1:15" s="14" customFormat="1" ht="42" customHeight="1">
      <c r="A56" s="34"/>
      <c r="B56" s="1" t="s">
        <v>9</v>
      </c>
      <c r="C56" s="7">
        <f t="shared" si="4"/>
        <v>0</v>
      </c>
      <c r="D56" s="7">
        <f t="shared" si="4"/>
        <v>0</v>
      </c>
      <c r="E56" s="7">
        <f t="shared" si="4"/>
        <v>0</v>
      </c>
      <c r="F56" s="7">
        <f t="shared" si="4"/>
        <v>0</v>
      </c>
      <c r="G56" s="7">
        <f t="shared" si="3"/>
        <v>0</v>
      </c>
      <c r="H56" s="34"/>
      <c r="I56" s="34"/>
      <c r="J56" s="36"/>
      <c r="K56" s="34"/>
      <c r="L56" s="36"/>
      <c r="M56" s="36"/>
      <c r="N56" s="34"/>
      <c r="O56" s="36"/>
    </row>
    <row r="57" spans="1:15" s="14" customFormat="1" ht="42" customHeight="1">
      <c r="A57" s="35"/>
      <c r="B57" s="1" t="s">
        <v>10</v>
      </c>
      <c r="C57" s="7">
        <f t="shared" si="4"/>
        <v>14788.400000000001</v>
      </c>
      <c r="D57" s="7">
        <f t="shared" si="4"/>
        <v>88</v>
      </c>
      <c r="E57" s="7">
        <f t="shared" si="4"/>
        <v>0</v>
      </c>
      <c r="F57" s="7">
        <f t="shared" si="4"/>
        <v>0</v>
      </c>
      <c r="G57" s="7">
        <f t="shared" si="3"/>
        <v>14876.400000000001</v>
      </c>
      <c r="H57" s="35"/>
      <c r="I57" s="35"/>
      <c r="J57" s="37"/>
      <c r="K57" s="35"/>
      <c r="L57" s="37"/>
      <c r="M57" s="37"/>
      <c r="N57" s="35"/>
      <c r="O57" s="37"/>
    </row>
    <row r="58" spans="1:15" s="14" customFormat="1" ht="42" customHeight="1">
      <c r="A58" s="73" t="s">
        <v>31</v>
      </c>
      <c r="B58" s="21" t="s">
        <v>33</v>
      </c>
      <c r="C58" s="7">
        <f>C59+C60+C61</f>
        <v>62.9</v>
      </c>
      <c r="D58" s="7">
        <f>D59+D60+D61</f>
        <v>0</v>
      </c>
      <c r="E58" s="7">
        <f>E59+E60+E61</f>
        <v>0</v>
      </c>
      <c r="F58" s="7">
        <f>F59+F60+F61</f>
        <v>0</v>
      </c>
      <c r="G58" s="7">
        <f t="shared" si="3"/>
        <v>62.9</v>
      </c>
      <c r="H58" s="33" t="s">
        <v>94</v>
      </c>
      <c r="I58" s="33" t="s">
        <v>14</v>
      </c>
      <c r="J58" s="33">
        <v>0</v>
      </c>
      <c r="K58" s="33">
        <v>2</v>
      </c>
      <c r="L58" s="33">
        <v>0</v>
      </c>
      <c r="M58" s="33">
        <v>0</v>
      </c>
      <c r="N58" s="33">
        <v>0</v>
      </c>
      <c r="O58" s="33">
        <v>2</v>
      </c>
    </row>
    <row r="59" spans="1:15" s="14" customFormat="1" ht="28.5" customHeight="1">
      <c r="A59" s="73"/>
      <c r="B59" s="1" t="s">
        <v>8</v>
      </c>
      <c r="C59" s="7">
        <v>0</v>
      </c>
      <c r="D59" s="7">
        <v>0</v>
      </c>
      <c r="E59" s="7">
        <v>0</v>
      </c>
      <c r="F59" s="7">
        <v>0</v>
      </c>
      <c r="G59" s="7">
        <f t="shared" si="3"/>
        <v>0</v>
      </c>
      <c r="H59" s="34"/>
      <c r="I59" s="34"/>
      <c r="J59" s="34"/>
      <c r="K59" s="34"/>
      <c r="L59" s="34"/>
      <c r="M59" s="34"/>
      <c r="N59" s="36"/>
      <c r="O59" s="34"/>
    </row>
    <row r="60" spans="1:15" s="14" customFormat="1" ht="29.25" customHeight="1">
      <c r="A60" s="73"/>
      <c r="B60" s="1" t="s">
        <v>9</v>
      </c>
      <c r="C60" s="7">
        <v>0</v>
      </c>
      <c r="D60" s="7">
        <v>0</v>
      </c>
      <c r="E60" s="7">
        <v>0</v>
      </c>
      <c r="F60" s="7">
        <v>0</v>
      </c>
      <c r="G60" s="7">
        <f t="shared" si="3"/>
        <v>0</v>
      </c>
      <c r="H60" s="34"/>
      <c r="I60" s="34"/>
      <c r="J60" s="34"/>
      <c r="K60" s="34"/>
      <c r="L60" s="34"/>
      <c r="M60" s="34"/>
      <c r="N60" s="36"/>
      <c r="O60" s="34"/>
    </row>
    <row r="61" spans="1:15" s="14" customFormat="1" ht="40.5" customHeight="1">
      <c r="A61" s="73"/>
      <c r="B61" s="1" t="s">
        <v>10</v>
      </c>
      <c r="C61" s="7">
        <v>62.9</v>
      </c>
      <c r="D61" s="7">
        <v>0</v>
      </c>
      <c r="E61" s="7">
        <v>0</v>
      </c>
      <c r="F61" s="7">
        <v>0</v>
      </c>
      <c r="G61" s="7">
        <f t="shared" si="3"/>
        <v>62.9</v>
      </c>
      <c r="H61" s="35"/>
      <c r="I61" s="35"/>
      <c r="J61" s="35"/>
      <c r="K61" s="35"/>
      <c r="L61" s="35"/>
      <c r="M61" s="35"/>
      <c r="N61" s="37"/>
      <c r="O61" s="35"/>
    </row>
    <row r="62" spans="1:17" s="14" customFormat="1" ht="22.5" customHeight="1">
      <c r="A62" s="73"/>
      <c r="B62" s="21" t="s">
        <v>34</v>
      </c>
      <c r="C62" s="7">
        <f>C63+C64+C65</f>
        <v>868.8</v>
      </c>
      <c r="D62" s="7">
        <f>D63+D64+D65</f>
        <v>0</v>
      </c>
      <c r="E62" s="7">
        <f>E63+E64+E65</f>
        <v>0</v>
      </c>
      <c r="F62" s="7">
        <f>F63+F64+F65</f>
        <v>0</v>
      </c>
      <c r="G62" s="7">
        <f t="shared" si="3"/>
        <v>868.8</v>
      </c>
      <c r="H62" s="33" t="s">
        <v>94</v>
      </c>
      <c r="I62" s="33" t="s">
        <v>14</v>
      </c>
      <c r="J62" s="33">
        <v>0</v>
      </c>
      <c r="K62" s="33">
        <v>46</v>
      </c>
      <c r="L62" s="33">
        <v>0</v>
      </c>
      <c r="M62" s="33">
        <v>0</v>
      </c>
      <c r="N62" s="33">
        <v>0</v>
      </c>
      <c r="O62" s="33">
        <v>46</v>
      </c>
      <c r="Q62" s="14">
        <v>24.5</v>
      </c>
    </row>
    <row r="63" spans="1:15" s="14" customFormat="1" ht="28.5" customHeight="1">
      <c r="A63" s="73"/>
      <c r="B63" s="1" t="s">
        <v>8</v>
      </c>
      <c r="C63" s="7">
        <v>0</v>
      </c>
      <c r="D63" s="7">
        <v>0</v>
      </c>
      <c r="E63" s="7">
        <v>0</v>
      </c>
      <c r="F63" s="7">
        <v>0</v>
      </c>
      <c r="G63" s="7">
        <f aca="true" t="shared" si="5" ref="G63:G126">C63+D63+E63+F63</f>
        <v>0</v>
      </c>
      <c r="H63" s="34"/>
      <c r="I63" s="34"/>
      <c r="J63" s="34"/>
      <c r="K63" s="34"/>
      <c r="L63" s="34"/>
      <c r="M63" s="34"/>
      <c r="N63" s="36"/>
      <c r="O63" s="34"/>
    </row>
    <row r="64" spans="1:15" s="14" customFormat="1" ht="28.5" customHeight="1">
      <c r="A64" s="73"/>
      <c r="B64" s="1" t="s">
        <v>9</v>
      </c>
      <c r="C64" s="7">
        <v>0</v>
      </c>
      <c r="D64" s="7">
        <v>0</v>
      </c>
      <c r="E64" s="7">
        <v>0</v>
      </c>
      <c r="F64" s="7">
        <v>0</v>
      </c>
      <c r="G64" s="7">
        <f t="shared" si="5"/>
        <v>0</v>
      </c>
      <c r="H64" s="34"/>
      <c r="I64" s="34"/>
      <c r="J64" s="34"/>
      <c r="K64" s="34"/>
      <c r="L64" s="34"/>
      <c r="M64" s="34"/>
      <c r="N64" s="36"/>
      <c r="O64" s="34"/>
    </row>
    <row r="65" spans="1:15" s="14" customFormat="1" ht="41.25" customHeight="1">
      <c r="A65" s="73"/>
      <c r="B65" s="1" t="s">
        <v>10</v>
      </c>
      <c r="C65" s="7">
        <v>868.8</v>
      </c>
      <c r="D65" s="7">
        <v>0</v>
      </c>
      <c r="E65" s="7">
        <v>0</v>
      </c>
      <c r="F65" s="7">
        <v>0</v>
      </c>
      <c r="G65" s="7">
        <f t="shared" si="5"/>
        <v>868.8</v>
      </c>
      <c r="H65" s="35"/>
      <c r="I65" s="35"/>
      <c r="J65" s="35"/>
      <c r="K65" s="35"/>
      <c r="L65" s="35"/>
      <c r="M65" s="35"/>
      <c r="N65" s="37"/>
      <c r="O65" s="35"/>
    </row>
    <row r="66" spans="1:17" s="14" customFormat="1" ht="25.5" customHeight="1">
      <c r="A66" s="73"/>
      <c r="B66" s="21" t="s">
        <v>35</v>
      </c>
      <c r="C66" s="7">
        <f>C67+C68+C69</f>
        <v>670</v>
      </c>
      <c r="D66" s="7">
        <f>D67+D68+D69</f>
        <v>0</v>
      </c>
      <c r="E66" s="7">
        <f>E67+E68+E69</f>
        <v>0</v>
      </c>
      <c r="F66" s="7">
        <f>F67+F68+F69</f>
        <v>0</v>
      </c>
      <c r="G66" s="7">
        <f t="shared" si="5"/>
        <v>670</v>
      </c>
      <c r="H66" s="33" t="s">
        <v>94</v>
      </c>
      <c r="I66" s="33" t="s">
        <v>14</v>
      </c>
      <c r="J66" s="33">
        <v>5</v>
      </c>
      <c r="K66" s="33">
        <v>25</v>
      </c>
      <c r="L66" s="33">
        <v>0</v>
      </c>
      <c r="M66" s="33">
        <v>0</v>
      </c>
      <c r="N66" s="33">
        <v>0</v>
      </c>
      <c r="O66" s="33">
        <v>30</v>
      </c>
      <c r="Q66" s="14">
        <v>3.7</v>
      </c>
    </row>
    <row r="67" spans="1:15" s="14" customFormat="1" ht="28.5" customHeight="1">
      <c r="A67" s="73"/>
      <c r="B67" s="1" t="s">
        <v>8</v>
      </c>
      <c r="C67" s="7">
        <v>0</v>
      </c>
      <c r="D67" s="7">
        <v>0</v>
      </c>
      <c r="E67" s="7">
        <v>0</v>
      </c>
      <c r="F67" s="7">
        <v>0</v>
      </c>
      <c r="G67" s="7">
        <f t="shared" si="5"/>
        <v>0</v>
      </c>
      <c r="H67" s="34"/>
      <c r="I67" s="34"/>
      <c r="J67" s="34"/>
      <c r="K67" s="34"/>
      <c r="L67" s="34"/>
      <c r="M67" s="34"/>
      <c r="N67" s="34"/>
      <c r="O67" s="34"/>
    </row>
    <row r="68" spans="1:15" s="14" customFormat="1" ht="35.25" customHeight="1">
      <c r="A68" s="73"/>
      <c r="B68" s="1" t="s">
        <v>9</v>
      </c>
      <c r="C68" s="7">
        <v>0</v>
      </c>
      <c r="D68" s="7">
        <v>0</v>
      </c>
      <c r="E68" s="7">
        <v>0</v>
      </c>
      <c r="F68" s="7">
        <v>0</v>
      </c>
      <c r="G68" s="7">
        <f t="shared" si="5"/>
        <v>0</v>
      </c>
      <c r="H68" s="34"/>
      <c r="I68" s="34"/>
      <c r="J68" s="34"/>
      <c r="K68" s="34"/>
      <c r="L68" s="34"/>
      <c r="M68" s="34"/>
      <c r="N68" s="34"/>
      <c r="O68" s="34"/>
    </row>
    <row r="69" spans="1:15" s="14" customFormat="1" ht="45" customHeight="1">
      <c r="A69" s="73"/>
      <c r="B69" s="1" t="s">
        <v>10</v>
      </c>
      <c r="C69" s="7">
        <v>670</v>
      </c>
      <c r="D69" s="7">
        <v>0</v>
      </c>
      <c r="E69" s="7">
        <v>0</v>
      </c>
      <c r="F69" s="7">
        <v>0</v>
      </c>
      <c r="G69" s="7">
        <f t="shared" si="5"/>
        <v>670</v>
      </c>
      <c r="H69" s="35"/>
      <c r="I69" s="35"/>
      <c r="J69" s="35"/>
      <c r="K69" s="35"/>
      <c r="L69" s="35"/>
      <c r="M69" s="35"/>
      <c r="N69" s="35"/>
      <c r="O69" s="35"/>
    </row>
    <row r="70" spans="1:17" s="14" customFormat="1" ht="30.75" customHeight="1">
      <c r="A70" s="73"/>
      <c r="B70" s="21" t="s">
        <v>36</v>
      </c>
      <c r="C70" s="7">
        <f>C71+C72+C73</f>
        <v>1120.1</v>
      </c>
      <c r="D70" s="7">
        <f>D71+D72+D73</f>
        <v>0</v>
      </c>
      <c r="E70" s="7">
        <f>E71+E72+E73</f>
        <v>0</v>
      </c>
      <c r="F70" s="7">
        <f>F71+F72+F73</f>
        <v>0</v>
      </c>
      <c r="G70" s="7">
        <f t="shared" si="5"/>
        <v>1120.1</v>
      </c>
      <c r="H70" s="33" t="s">
        <v>94</v>
      </c>
      <c r="I70" s="33" t="s">
        <v>14</v>
      </c>
      <c r="J70" s="33">
        <v>0</v>
      </c>
      <c r="K70" s="33">
        <v>5</v>
      </c>
      <c r="L70" s="33">
        <v>0</v>
      </c>
      <c r="M70" s="33">
        <v>0</v>
      </c>
      <c r="N70" s="33">
        <v>0</v>
      </c>
      <c r="O70" s="33">
        <v>5</v>
      </c>
      <c r="Q70" s="14">
        <v>9.5</v>
      </c>
    </row>
    <row r="71" spans="1:15" s="14" customFormat="1" ht="35.25" customHeight="1">
      <c r="A71" s="73"/>
      <c r="B71" s="1" t="s">
        <v>8</v>
      </c>
      <c r="C71" s="7">
        <v>0</v>
      </c>
      <c r="D71" s="7">
        <v>0</v>
      </c>
      <c r="E71" s="7">
        <v>0</v>
      </c>
      <c r="F71" s="7">
        <v>0</v>
      </c>
      <c r="G71" s="7">
        <f t="shared" si="5"/>
        <v>0</v>
      </c>
      <c r="H71" s="34"/>
      <c r="I71" s="34"/>
      <c r="J71" s="34"/>
      <c r="K71" s="34"/>
      <c r="L71" s="34"/>
      <c r="M71" s="34"/>
      <c r="N71" s="36"/>
      <c r="O71" s="34"/>
    </row>
    <row r="72" spans="1:15" s="14" customFormat="1" ht="35.25" customHeight="1">
      <c r="A72" s="73"/>
      <c r="B72" s="1" t="s">
        <v>9</v>
      </c>
      <c r="C72" s="7">
        <v>0</v>
      </c>
      <c r="D72" s="7">
        <v>0</v>
      </c>
      <c r="E72" s="7">
        <v>0</v>
      </c>
      <c r="F72" s="7">
        <v>0</v>
      </c>
      <c r="G72" s="7">
        <f t="shared" si="5"/>
        <v>0</v>
      </c>
      <c r="H72" s="34"/>
      <c r="I72" s="34"/>
      <c r="J72" s="34"/>
      <c r="K72" s="34"/>
      <c r="L72" s="34"/>
      <c r="M72" s="34"/>
      <c r="N72" s="36"/>
      <c r="O72" s="34"/>
    </row>
    <row r="73" spans="1:15" s="14" customFormat="1" ht="43.5" customHeight="1">
      <c r="A73" s="73"/>
      <c r="B73" s="1" t="s">
        <v>10</v>
      </c>
      <c r="C73" s="7">
        <v>1120.1</v>
      </c>
      <c r="D73" s="7">
        <v>0</v>
      </c>
      <c r="E73" s="7">
        <v>0</v>
      </c>
      <c r="F73" s="7">
        <v>0</v>
      </c>
      <c r="G73" s="7">
        <f t="shared" si="5"/>
        <v>1120.1</v>
      </c>
      <c r="H73" s="35"/>
      <c r="I73" s="35"/>
      <c r="J73" s="35"/>
      <c r="K73" s="35"/>
      <c r="L73" s="35"/>
      <c r="M73" s="35"/>
      <c r="N73" s="37"/>
      <c r="O73" s="35"/>
    </row>
    <row r="74" spans="1:17" s="14" customFormat="1" ht="22.5" customHeight="1">
      <c r="A74" s="73"/>
      <c r="B74" s="21" t="s">
        <v>37</v>
      </c>
      <c r="C74" s="7">
        <f>C75+C76+C77</f>
        <v>949</v>
      </c>
      <c r="D74" s="7">
        <f>D75+D76+D77</f>
        <v>0</v>
      </c>
      <c r="E74" s="7">
        <f>E75+E76+E77</f>
        <v>0</v>
      </c>
      <c r="F74" s="7">
        <f>F75+F76+F77</f>
        <v>0</v>
      </c>
      <c r="G74" s="7">
        <f t="shared" si="5"/>
        <v>949</v>
      </c>
      <c r="H74" s="33" t="s">
        <v>94</v>
      </c>
      <c r="I74" s="33" t="s">
        <v>14</v>
      </c>
      <c r="J74" s="33">
        <v>19</v>
      </c>
      <c r="K74" s="33">
        <v>27</v>
      </c>
      <c r="L74" s="33">
        <v>0</v>
      </c>
      <c r="M74" s="33">
        <v>0</v>
      </c>
      <c r="N74" s="33">
        <v>0</v>
      </c>
      <c r="O74" s="33">
        <v>46</v>
      </c>
      <c r="Q74" s="14">
        <v>4.5</v>
      </c>
    </row>
    <row r="75" spans="1:15" s="14" customFormat="1" ht="40.5" customHeight="1">
      <c r="A75" s="73"/>
      <c r="B75" s="1" t="s">
        <v>8</v>
      </c>
      <c r="C75" s="7">
        <v>0</v>
      </c>
      <c r="D75" s="7">
        <v>0</v>
      </c>
      <c r="E75" s="7">
        <v>0</v>
      </c>
      <c r="F75" s="7">
        <v>0</v>
      </c>
      <c r="G75" s="7">
        <f t="shared" si="5"/>
        <v>0</v>
      </c>
      <c r="H75" s="34"/>
      <c r="I75" s="34"/>
      <c r="J75" s="34"/>
      <c r="K75" s="34"/>
      <c r="L75" s="34"/>
      <c r="M75" s="34"/>
      <c r="N75" s="36"/>
      <c r="O75" s="34"/>
    </row>
    <row r="76" spans="1:15" s="14" customFormat="1" ht="40.5" customHeight="1">
      <c r="A76" s="73"/>
      <c r="B76" s="1" t="s">
        <v>9</v>
      </c>
      <c r="C76" s="7">
        <v>0</v>
      </c>
      <c r="D76" s="7">
        <v>0</v>
      </c>
      <c r="E76" s="7">
        <v>0</v>
      </c>
      <c r="F76" s="7">
        <v>0</v>
      </c>
      <c r="G76" s="7">
        <f t="shared" si="5"/>
        <v>0</v>
      </c>
      <c r="H76" s="34"/>
      <c r="I76" s="34"/>
      <c r="J76" s="34"/>
      <c r="K76" s="34"/>
      <c r="L76" s="34"/>
      <c r="M76" s="34"/>
      <c r="N76" s="36"/>
      <c r="O76" s="34"/>
    </row>
    <row r="77" spans="1:15" s="14" customFormat="1" ht="47.25" customHeight="1">
      <c r="A77" s="73"/>
      <c r="B77" s="1" t="s">
        <v>10</v>
      </c>
      <c r="C77" s="7">
        <v>949</v>
      </c>
      <c r="D77" s="7">
        <v>0</v>
      </c>
      <c r="E77" s="7">
        <v>0</v>
      </c>
      <c r="F77" s="7">
        <v>0</v>
      </c>
      <c r="G77" s="7">
        <f t="shared" si="5"/>
        <v>949</v>
      </c>
      <c r="H77" s="35"/>
      <c r="I77" s="35"/>
      <c r="J77" s="35"/>
      <c r="K77" s="35"/>
      <c r="L77" s="35"/>
      <c r="M77" s="35"/>
      <c r="N77" s="37"/>
      <c r="O77" s="35"/>
    </row>
    <row r="78" spans="1:17" s="14" customFormat="1" ht="28.5" customHeight="1">
      <c r="A78" s="73"/>
      <c r="B78" s="21" t="s">
        <v>38</v>
      </c>
      <c r="C78" s="7">
        <f>C79+C80+C81</f>
        <v>3149.9</v>
      </c>
      <c r="D78" s="7">
        <f>D79+D80+D81</f>
        <v>0</v>
      </c>
      <c r="E78" s="7">
        <f>E79+E80+E81</f>
        <v>0</v>
      </c>
      <c r="F78" s="7">
        <f>F79+F80+F81</f>
        <v>0</v>
      </c>
      <c r="G78" s="7">
        <f t="shared" si="5"/>
        <v>3149.9</v>
      </c>
      <c r="H78" s="33" t="s">
        <v>94</v>
      </c>
      <c r="I78" s="33" t="s">
        <v>14</v>
      </c>
      <c r="J78" s="33">
        <v>4</v>
      </c>
      <c r="K78" s="33">
        <v>51</v>
      </c>
      <c r="L78" s="33">
        <v>0</v>
      </c>
      <c r="M78" s="33">
        <v>0</v>
      </c>
      <c r="N78" s="33">
        <v>0</v>
      </c>
      <c r="O78" s="33">
        <v>55</v>
      </c>
      <c r="Q78" s="14">
        <v>14.7</v>
      </c>
    </row>
    <row r="79" spans="1:15" s="14" customFormat="1" ht="31.5" customHeight="1">
      <c r="A79" s="73"/>
      <c r="B79" s="1" t="s">
        <v>8</v>
      </c>
      <c r="C79" s="7">
        <v>0</v>
      </c>
      <c r="D79" s="7">
        <v>0</v>
      </c>
      <c r="E79" s="7">
        <v>0</v>
      </c>
      <c r="F79" s="7">
        <v>0</v>
      </c>
      <c r="G79" s="7">
        <f t="shared" si="5"/>
        <v>0</v>
      </c>
      <c r="H79" s="34"/>
      <c r="I79" s="34"/>
      <c r="J79" s="34"/>
      <c r="K79" s="34"/>
      <c r="L79" s="34"/>
      <c r="M79" s="34"/>
      <c r="N79" s="34"/>
      <c r="O79" s="34"/>
    </row>
    <row r="80" spans="1:15" s="14" customFormat="1" ht="31.5" customHeight="1">
      <c r="A80" s="73"/>
      <c r="B80" s="1" t="s">
        <v>9</v>
      </c>
      <c r="C80" s="7">
        <v>0</v>
      </c>
      <c r="D80" s="7">
        <v>0</v>
      </c>
      <c r="E80" s="7">
        <v>0</v>
      </c>
      <c r="F80" s="7">
        <v>0</v>
      </c>
      <c r="G80" s="7">
        <f t="shared" si="5"/>
        <v>0</v>
      </c>
      <c r="H80" s="34"/>
      <c r="I80" s="34"/>
      <c r="J80" s="34"/>
      <c r="K80" s="34"/>
      <c r="L80" s="34"/>
      <c r="M80" s="34"/>
      <c r="N80" s="34"/>
      <c r="O80" s="34"/>
    </row>
    <row r="81" spans="1:15" s="14" customFormat="1" ht="44.25" customHeight="1">
      <c r="A81" s="73"/>
      <c r="B81" s="1" t="s">
        <v>10</v>
      </c>
      <c r="C81" s="7">
        <v>3149.9</v>
      </c>
      <c r="D81" s="7">
        <v>0</v>
      </c>
      <c r="E81" s="7">
        <v>0</v>
      </c>
      <c r="F81" s="7">
        <v>0</v>
      </c>
      <c r="G81" s="7">
        <f t="shared" si="5"/>
        <v>3149.9</v>
      </c>
      <c r="H81" s="35"/>
      <c r="I81" s="35"/>
      <c r="J81" s="35"/>
      <c r="K81" s="35"/>
      <c r="L81" s="35"/>
      <c r="M81" s="35"/>
      <c r="N81" s="35"/>
      <c r="O81" s="35"/>
    </row>
    <row r="82" spans="1:17" s="14" customFormat="1" ht="28.5" customHeight="1">
      <c r="A82" s="73"/>
      <c r="B82" s="21" t="s">
        <v>39</v>
      </c>
      <c r="C82" s="7">
        <f>C83+C84+C85</f>
        <v>1145.5</v>
      </c>
      <c r="D82" s="7">
        <f>D83+D84+D85</f>
        <v>88</v>
      </c>
      <c r="E82" s="7">
        <f>E83+E84+E85</f>
        <v>0</v>
      </c>
      <c r="F82" s="7">
        <f>F83+F84+F85</f>
        <v>0</v>
      </c>
      <c r="G82" s="7">
        <f t="shared" si="5"/>
        <v>1233.5</v>
      </c>
      <c r="H82" s="33" t="s">
        <v>94</v>
      </c>
      <c r="I82" s="33" t="s">
        <v>14</v>
      </c>
      <c r="J82" s="33">
        <v>0</v>
      </c>
      <c r="K82" s="33">
        <v>82</v>
      </c>
      <c r="L82" s="33">
        <v>2</v>
      </c>
      <c r="M82" s="33">
        <v>0</v>
      </c>
      <c r="N82" s="33">
        <v>0</v>
      </c>
      <c r="O82" s="33">
        <v>84</v>
      </c>
      <c r="Q82" s="14">
        <v>17.1</v>
      </c>
    </row>
    <row r="83" spans="1:15" s="14" customFormat="1" ht="32.25" customHeight="1">
      <c r="A83" s="73"/>
      <c r="B83" s="1" t="s">
        <v>8</v>
      </c>
      <c r="C83" s="7">
        <v>0</v>
      </c>
      <c r="D83" s="7">
        <v>0</v>
      </c>
      <c r="E83" s="7">
        <v>0</v>
      </c>
      <c r="F83" s="7">
        <v>0</v>
      </c>
      <c r="G83" s="7">
        <f t="shared" si="5"/>
        <v>0</v>
      </c>
      <c r="H83" s="34"/>
      <c r="I83" s="34"/>
      <c r="J83" s="34"/>
      <c r="K83" s="34"/>
      <c r="L83" s="34"/>
      <c r="M83" s="34"/>
      <c r="N83" s="34"/>
      <c r="O83" s="34"/>
    </row>
    <row r="84" spans="1:15" s="14" customFormat="1" ht="32.25" customHeight="1">
      <c r="A84" s="73"/>
      <c r="B84" s="1" t="s">
        <v>9</v>
      </c>
      <c r="C84" s="7">
        <v>0</v>
      </c>
      <c r="D84" s="7">
        <v>0</v>
      </c>
      <c r="E84" s="7">
        <v>0</v>
      </c>
      <c r="F84" s="7">
        <v>0</v>
      </c>
      <c r="G84" s="7">
        <f t="shared" si="5"/>
        <v>0</v>
      </c>
      <c r="H84" s="34"/>
      <c r="I84" s="34"/>
      <c r="J84" s="34"/>
      <c r="K84" s="34"/>
      <c r="L84" s="34"/>
      <c r="M84" s="34"/>
      <c r="N84" s="34"/>
      <c r="O84" s="34"/>
    </row>
    <row r="85" spans="1:15" s="14" customFormat="1" ht="40.5" customHeight="1">
      <c r="A85" s="73"/>
      <c r="B85" s="5" t="s">
        <v>10</v>
      </c>
      <c r="C85" s="8">
        <v>1145.5</v>
      </c>
      <c r="D85" s="8">
        <v>88</v>
      </c>
      <c r="E85" s="8">
        <v>0</v>
      </c>
      <c r="F85" s="8">
        <v>0</v>
      </c>
      <c r="G85" s="7">
        <f t="shared" si="5"/>
        <v>1233.5</v>
      </c>
      <c r="H85" s="35"/>
      <c r="I85" s="35"/>
      <c r="J85" s="35"/>
      <c r="K85" s="35"/>
      <c r="L85" s="35"/>
      <c r="M85" s="35"/>
      <c r="N85" s="35"/>
      <c r="O85" s="35"/>
    </row>
    <row r="86" spans="1:17" s="14" customFormat="1" ht="33" customHeight="1">
      <c r="A86" s="73"/>
      <c r="B86" s="22" t="s">
        <v>40</v>
      </c>
      <c r="C86" s="7">
        <f>C87+C88+C89</f>
        <v>1060</v>
      </c>
      <c r="D86" s="7">
        <f>D87+D88+D89</f>
        <v>0</v>
      </c>
      <c r="E86" s="7">
        <f>E87+E88+E89</f>
        <v>0</v>
      </c>
      <c r="F86" s="7">
        <f>F87+F88+F89</f>
        <v>0</v>
      </c>
      <c r="G86" s="7">
        <f t="shared" si="5"/>
        <v>1060</v>
      </c>
      <c r="H86" s="33" t="s">
        <v>94</v>
      </c>
      <c r="I86" s="33" t="s">
        <v>18</v>
      </c>
      <c r="J86" s="33">
        <v>0</v>
      </c>
      <c r="K86" s="33">
        <v>17</v>
      </c>
      <c r="L86" s="33">
        <v>0</v>
      </c>
      <c r="M86" s="33">
        <v>0</v>
      </c>
      <c r="N86" s="33">
        <v>0</v>
      </c>
      <c r="O86" s="33">
        <v>17</v>
      </c>
      <c r="Q86" s="14">
        <v>4</v>
      </c>
    </row>
    <row r="87" spans="1:15" s="14" customFormat="1" ht="30" customHeight="1">
      <c r="A87" s="73"/>
      <c r="B87" s="1" t="s">
        <v>8</v>
      </c>
      <c r="C87" s="7">
        <v>0</v>
      </c>
      <c r="D87" s="7">
        <v>0</v>
      </c>
      <c r="E87" s="7">
        <v>0</v>
      </c>
      <c r="F87" s="7">
        <v>0</v>
      </c>
      <c r="G87" s="7">
        <f t="shared" si="5"/>
        <v>0</v>
      </c>
      <c r="H87" s="34"/>
      <c r="I87" s="34"/>
      <c r="J87" s="34"/>
      <c r="K87" s="34"/>
      <c r="L87" s="34"/>
      <c r="M87" s="34"/>
      <c r="N87" s="34"/>
      <c r="O87" s="34"/>
    </row>
    <row r="88" spans="1:15" s="14" customFormat="1" ht="30" customHeight="1">
      <c r="A88" s="73"/>
      <c r="B88" s="1" t="s">
        <v>9</v>
      </c>
      <c r="C88" s="7">
        <v>0</v>
      </c>
      <c r="D88" s="7">
        <v>0</v>
      </c>
      <c r="E88" s="7">
        <v>0</v>
      </c>
      <c r="F88" s="7">
        <v>0</v>
      </c>
      <c r="G88" s="7">
        <f t="shared" si="5"/>
        <v>0</v>
      </c>
      <c r="H88" s="34"/>
      <c r="I88" s="34"/>
      <c r="J88" s="34"/>
      <c r="K88" s="34"/>
      <c r="L88" s="34"/>
      <c r="M88" s="34"/>
      <c r="N88" s="34"/>
      <c r="O88" s="34"/>
    </row>
    <row r="89" spans="1:15" s="14" customFormat="1" ht="42" customHeight="1">
      <c r="A89" s="73"/>
      <c r="B89" s="1" t="s">
        <v>10</v>
      </c>
      <c r="C89" s="7">
        <v>1060</v>
      </c>
      <c r="D89" s="7">
        <v>0</v>
      </c>
      <c r="E89" s="7">
        <v>0</v>
      </c>
      <c r="F89" s="7">
        <v>0</v>
      </c>
      <c r="G89" s="7">
        <f t="shared" si="5"/>
        <v>1060</v>
      </c>
      <c r="H89" s="35"/>
      <c r="I89" s="35"/>
      <c r="J89" s="35"/>
      <c r="K89" s="35"/>
      <c r="L89" s="35"/>
      <c r="M89" s="35"/>
      <c r="N89" s="35"/>
      <c r="O89" s="35"/>
    </row>
    <row r="90" spans="1:17" s="14" customFormat="1" ht="39.75" customHeight="1">
      <c r="A90" s="43"/>
      <c r="B90" s="21" t="s">
        <v>41</v>
      </c>
      <c r="C90" s="7">
        <f>C91+C92+C93</f>
        <v>2020</v>
      </c>
      <c r="D90" s="7">
        <f>D91+D92+D93</f>
        <v>0</v>
      </c>
      <c r="E90" s="7">
        <f>E91+E92+E93</f>
        <v>0</v>
      </c>
      <c r="F90" s="7">
        <f>F91+F92+F93</f>
        <v>0</v>
      </c>
      <c r="G90" s="7">
        <f t="shared" si="5"/>
        <v>2020</v>
      </c>
      <c r="H90" s="33" t="s">
        <v>94</v>
      </c>
      <c r="I90" s="33" t="s">
        <v>18</v>
      </c>
      <c r="J90" s="33">
        <v>0</v>
      </c>
      <c r="K90" s="33">
        <v>34</v>
      </c>
      <c r="L90" s="33">
        <v>0</v>
      </c>
      <c r="M90" s="33">
        <v>0</v>
      </c>
      <c r="N90" s="33">
        <v>0</v>
      </c>
      <c r="O90" s="33">
        <v>34</v>
      </c>
      <c r="Q90" s="14">
        <v>7.6</v>
      </c>
    </row>
    <row r="91" spans="1:15" s="14" customFormat="1" ht="44.25" customHeight="1">
      <c r="A91" s="43"/>
      <c r="B91" s="1" t="s">
        <v>8</v>
      </c>
      <c r="C91" s="7">
        <v>0</v>
      </c>
      <c r="D91" s="7">
        <v>0</v>
      </c>
      <c r="E91" s="7">
        <v>0</v>
      </c>
      <c r="F91" s="7">
        <v>0</v>
      </c>
      <c r="G91" s="7">
        <f t="shared" si="5"/>
        <v>0</v>
      </c>
      <c r="H91" s="34"/>
      <c r="I91" s="34"/>
      <c r="J91" s="34"/>
      <c r="K91" s="34"/>
      <c r="L91" s="34"/>
      <c r="M91" s="34"/>
      <c r="N91" s="34"/>
      <c r="O91" s="34"/>
    </row>
    <row r="92" spans="1:15" s="14" customFormat="1" ht="44.25" customHeight="1">
      <c r="A92" s="43"/>
      <c r="B92" s="1" t="s">
        <v>9</v>
      </c>
      <c r="C92" s="7">
        <v>0</v>
      </c>
      <c r="D92" s="7">
        <v>0</v>
      </c>
      <c r="E92" s="7">
        <v>0</v>
      </c>
      <c r="F92" s="7">
        <v>0</v>
      </c>
      <c r="G92" s="7">
        <f t="shared" si="5"/>
        <v>0</v>
      </c>
      <c r="H92" s="34"/>
      <c r="I92" s="34"/>
      <c r="J92" s="34"/>
      <c r="K92" s="34"/>
      <c r="L92" s="34"/>
      <c r="M92" s="34"/>
      <c r="N92" s="34"/>
      <c r="O92" s="34"/>
    </row>
    <row r="93" spans="1:15" s="14" customFormat="1" ht="44.25" customHeight="1">
      <c r="A93" s="43"/>
      <c r="B93" s="1" t="s">
        <v>10</v>
      </c>
      <c r="C93" s="7">
        <v>2020</v>
      </c>
      <c r="D93" s="7">
        <v>0</v>
      </c>
      <c r="E93" s="7">
        <v>0</v>
      </c>
      <c r="F93" s="7">
        <v>0</v>
      </c>
      <c r="G93" s="7">
        <f t="shared" si="5"/>
        <v>2020</v>
      </c>
      <c r="H93" s="35"/>
      <c r="I93" s="35"/>
      <c r="J93" s="35"/>
      <c r="K93" s="35"/>
      <c r="L93" s="35"/>
      <c r="M93" s="35"/>
      <c r="N93" s="35"/>
      <c r="O93" s="35"/>
    </row>
    <row r="94" spans="1:17" s="14" customFormat="1" ht="38.25" customHeight="1">
      <c r="A94" s="43"/>
      <c r="B94" s="21" t="s">
        <v>42</v>
      </c>
      <c r="C94" s="7">
        <f>C95+C96+C97</f>
        <v>1407.4</v>
      </c>
      <c r="D94" s="7">
        <f>D95+D96+D97</f>
        <v>0</v>
      </c>
      <c r="E94" s="7">
        <f>E95+E96+E97</f>
        <v>0</v>
      </c>
      <c r="F94" s="7">
        <f>F95+F96+F97</f>
        <v>0</v>
      </c>
      <c r="G94" s="7">
        <f t="shared" si="5"/>
        <v>1407.4</v>
      </c>
      <c r="H94" s="33" t="s">
        <v>94</v>
      </c>
      <c r="I94" s="33" t="s">
        <v>18</v>
      </c>
      <c r="J94" s="33">
        <v>0</v>
      </c>
      <c r="K94" s="33">
        <v>31</v>
      </c>
      <c r="L94" s="33">
        <v>0</v>
      </c>
      <c r="M94" s="33">
        <v>0</v>
      </c>
      <c r="N94" s="33">
        <v>0</v>
      </c>
      <c r="O94" s="33">
        <v>31</v>
      </c>
      <c r="Q94" s="14">
        <v>5.6</v>
      </c>
    </row>
    <row r="95" spans="1:15" s="14" customFormat="1" ht="42" customHeight="1">
      <c r="A95" s="43"/>
      <c r="B95" s="1" t="s">
        <v>8</v>
      </c>
      <c r="C95" s="7">
        <v>0</v>
      </c>
      <c r="D95" s="7">
        <v>0</v>
      </c>
      <c r="E95" s="7">
        <v>0</v>
      </c>
      <c r="F95" s="7">
        <v>0</v>
      </c>
      <c r="G95" s="7">
        <f t="shared" si="5"/>
        <v>0</v>
      </c>
      <c r="H95" s="34"/>
      <c r="I95" s="34"/>
      <c r="J95" s="34"/>
      <c r="K95" s="34"/>
      <c r="L95" s="34"/>
      <c r="M95" s="34"/>
      <c r="N95" s="34"/>
      <c r="O95" s="34"/>
    </row>
    <row r="96" spans="1:15" s="14" customFormat="1" ht="42" customHeight="1">
      <c r="A96" s="43"/>
      <c r="B96" s="1" t="s">
        <v>9</v>
      </c>
      <c r="C96" s="7">
        <v>0</v>
      </c>
      <c r="D96" s="7">
        <v>0</v>
      </c>
      <c r="E96" s="7">
        <v>0</v>
      </c>
      <c r="F96" s="7">
        <v>0</v>
      </c>
      <c r="G96" s="7">
        <f t="shared" si="5"/>
        <v>0</v>
      </c>
      <c r="H96" s="34"/>
      <c r="I96" s="34"/>
      <c r="J96" s="34"/>
      <c r="K96" s="34"/>
      <c r="L96" s="34"/>
      <c r="M96" s="34"/>
      <c r="N96" s="34"/>
      <c r="O96" s="34"/>
    </row>
    <row r="97" spans="1:15" s="14" customFormat="1" ht="42" customHeight="1">
      <c r="A97" s="43"/>
      <c r="B97" s="1" t="s">
        <v>10</v>
      </c>
      <c r="C97" s="7">
        <v>1407.4</v>
      </c>
      <c r="D97" s="7">
        <v>0</v>
      </c>
      <c r="E97" s="7">
        <v>0</v>
      </c>
      <c r="F97" s="7">
        <v>0</v>
      </c>
      <c r="G97" s="7">
        <f t="shared" si="5"/>
        <v>1407.4</v>
      </c>
      <c r="H97" s="35"/>
      <c r="I97" s="35"/>
      <c r="J97" s="35"/>
      <c r="K97" s="35"/>
      <c r="L97" s="35"/>
      <c r="M97" s="35"/>
      <c r="N97" s="35"/>
      <c r="O97" s="35"/>
    </row>
    <row r="98" spans="1:17" s="14" customFormat="1" ht="39" customHeight="1">
      <c r="A98" s="43"/>
      <c r="B98" s="22" t="s">
        <v>43</v>
      </c>
      <c r="C98" s="7">
        <f>C99+C100+C101</f>
        <v>2334.8</v>
      </c>
      <c r="D98" s="7">
        <f>D99+D100+D101</f>
        <v>0</v>
      </c>
      <c r="E98" s="7">
        <f>E99+E100+E101</f>
        <v>0</v>
      </c>
      <c r="F98" s="7">
        <f>F99+F100+F101</f>
        <v>0</v>
      </c>
      <c r="G98" s="7">
        <f t="shared" si="5"/>
        <v>2334.8</v>
      </c>
      <c r="H98" s="33" t="s">
        <v>94</v>
      </c>
      <c r="I98" s="33" t="s">
        <v>14</v>
      </c>
      <c r="J98" s="33">
        <v>0</v>
      </c>
      <c r="K98" s="33">
        <v>24</v>
      </c>
      <c r="L98" s="33">
        <v>0</v>
      </c>
      <c r="M98" s="33">
        <v>0</v>
      </c>
      <c r="N98" s="33">
        <v>0</v>
      </c>
      <c r="O98" s="33">
        <v>24</v>
      </c>
      <c r="Q98" s="14">
        <v>8.8</v>
      </c>
    </row>
    <row r="99" spans="1:15" s="14" customFormat="1" ht="48" customHeight="1">
      <c r="A99" s="43"/>
      <c r="B99" s="1" t="s">
        <v>8</v>
      </c>
      <c r="C99" s="7">
        <v>0</v>
      </c>
      <c r="D99" s="7">
        <v>0</v>
      </c>
      <c r="E99" s="7">
        <v>0</v>
      </c>
      <c r="F99" s="7">
        <v>0</v>
      </c>
      <c r="G99" s="7">
        <f t="shared" si="5"/>
        <v>0</v>
      </c>
      <c r="H99" s="34"/>
      <c r="I99" s="34"/>
      <c r="J99" s="34"/>
      <c r="K99" s="34"/>
      <c r="L99" s="34"/>
      <c r="M99" s="34"/>
      <c r="N99" s="36"/>
      <c r="O99" s="34"/>
    </row>
    <row r="100" spans="1:15" s="14" customFormat="1" ht="48" customHeight="1">
      <c r="A100" s="43"/>
      <c r="B100" s="1" t="s">
        <v>9</v>
      </c>
      <c r="C100" s="7">
        <v>0</v>
      </c>
      <c r="D100" s="7">
        <v>0</v>
      </c>
      <c r="E100" s="7">
        <v>0</v>
      </c>
      <c r="F100" s="7">
        <v>0</v>
      </c>
      <c r="G100" s="7">
        <f t="shared" si="5"/>
        <v>0</v>
      </c>
      <c r="H100" s="34"/>
      <c r="I100" s="36"/>
      <c r="J100" s="36"/>
      <c r="K100" s="36"/>
      <c r="L100" s="36"/>
      <c r="M100" s="36"/>
      <c r="N100" s="36"/>
      <c r="O100" s="36"/>
    </row>
    <row r="101" spans="1:15" s="14" customFormat="1" ht="52.5" customHeight="1">
      <c r="A101" s="43"/>
      <c r="B101" s="1" t="s">
        <v>10</v>
      </c>
      <c r="C101" s="7">
        <v>2334.8</v>
      </c>
      <c r="D101" s="7">
        <v>0</v>
      </c>
      <c r="E101" s="7">
        <v>0</v>
      </c>
      <c r="F101" s="7">
        <v>0</v>
      </c>
      <c r="G101" s="7">
        <f t="shared" si="5"/>
        <v>2334.8</v>
      </c>
      <c r="H101" s="35"/>
      <c r="I101" s="37"/>
      <c r="J101" s="37"/>
      <c r="K101" s="37"/>
      <c r="L101" s="37"/>
      <c r="M101" s="37"/>
      <c r="N101" s="37"/>
      <c r="O101" s="37"/>
    </row>
    <row r="102" spans="1:15" s="14" customFormat="1" ht="45" customHeight="1">
      <c r="A102" s="43" t="s">
        <v>51</v>
      </c>
      <c r="B102" s="21" t="s">
        <v>76</v>
      </c>
      <c r="C102" s="7">
        <f>C103+C104+C105</f>
        <v>11918</v>
      </c>
      <c r="D102" s="7">
        <f>D103+D104+D105</f>
        <v>18207.600000000002</v>
      </c>
      <c r="E102" s="7">
        <f>E103+E104+E105</f>
        <v>31875.7</v>
      </c>
      <c r="F102" s="7">
        <f>F103+F104+F105</f>
        <v>2916.8</v>
      </c>
      <c r="G102" s="7">
        <f t="shared" si="5"/>
        <v>64918.100000000006</v>
      </c>
      <c r="H102" s="33" t="s">
        <v>68</v>
      </c>
      <c r="I102" s="33" t="s">
        <v>14</v>
      </c>
      <c r="J102" s="33">
        <v>0</v>
      </c>
      <c r="K102" s="33">
        <f>K106+K110+K114+K118+K122+K126+K130+K134+K138+K142+K146</f>
        <v>120</v>
      </c>
      <c r="L102" s="33">
        <f>L106+L110+L114+L118+L122+L126+L130+L134+L138+L142+L146</f>
        <v>160</v>
      </c>
      <c r="M102" s="33">
        <f>M106+M110+M114+M118+M122+M126+M130+M134+M138+M142+M146</f>
        <v>159</v>
      </c>
      <c r="N102" s="33">
        <f>N106+N110+N114+N118+N122+N126+N130+N134+N138+N142+N146</f>
        <v>98</v>
      </c>
      <c r="O102" s="33">
        <f>O106+O110+O114+O118+O122+O126+O130+O134+O138+O142+O146</f>
        <v>332</v>
      </c>
    </row>
    <row r="103" spans="1:15" s="14" customFormat="1" ht="27" customHeight="1">
      <c r="A103" s="43"/>
      <c r="B103" s="1" t="s">
        <v>8</v>
      </c>
      <c r="C103" s="7">
        <f aca="true" t="shared" si="6" ref="C103:F105">C107+C115+C119+C123+C127+C131+C135+C139+C143+C147+C111</f>
        <v>0</v>
      </c>
      <c r="D103" s="7">
        <f t="shared" si="6"/>
        <v>0</v>
      </c>
      <c r="E103" s="7">
        <f t="shared" si="6"/>
        <v>0</v>
      </c>
      <c r="F103" s="7">
        <f t="shared" si="6"/>
        <v>0</v>
      </c>
      <c r="G103" s="7">
        <f t="shared" si="5"/>
        <v>0</v>
      </c>
      <c r="H103" s="34"/>
      <c r="I103" s="34"/>
      <c r="J103" s="34"/>
      <c r="K103" s="34"/>
      <c r="L103" s="34"/>
      <c r="M103" s="34"/>
      <c r="N103" s="34"/>
      <c r="O103" s="34"/>
    </row>
    <row r="104" spans="1:15" s="14" customFormat="1" ht="27.75" customHeight="1">
      <c r="A104" s="43"/>
      <c r="B104" s="1" t="s">
        <v>9</v>
      </c>
      <c r="C104" s="7">
        <f t="shared" si="6"/>
        <v>0</v>
      </c>
      <c r="D104" s="7">
        <f t="shared" si="6"/>
        <v>0</v>
      </c>
      <c r="E104" s="7">
        <f t="shared" si="6"/>
        <v>0</v>
      </c>
      <c r="F104" s="7">
        <f t="shared" si="6"/>
        <v>0</v>
      </c>
      <c r="G104" s="7">
        <f t="shared" si="5"/>
        <v>0</v>
      </c>
      <c r="H104" s="34"/>
      <c r="I104" s="34"/>
      <c r="J104" s="34"/>
      <c r="K104" s="34"/>
      <c r="L104" s="34"/>
      <c r="M104" s="34"/>
      <c r="N104" s="34"/>
      <c r="O104" s="34"/>
    </row>
    <row r="105" spans="1:15" s="14" customFormat="1" ht="43.5" customHeight="1">
      <c r="A105" s="43"/>
      <c r="B105" s="1" t="s">
        <v>10</v>
      </c>
      <c r="C105" s="7">
        <f t="shared" si="6"/>
        <v>11918</v>
      </c>
      <c r="D105" s="7">
        <f t="shared" si="6"/>
        <v>18207.600000000002</v>
      </c>
      <c r="E105" s="7">
        <f t="shared" si="6"/>
        <v>31875.7</v>
      </c>
      <c r="F105" s="7">
        <f t="shared" si="6"/>
        <v>2916.8</v>
      </c>
      <c r="G105" s="7">
        <f t="shared" si="5"/>
        <v>64918.100000000006</v>
      </c>
      <c r="H105" s="35"/>
      <c r="I105" s="35"/>
      <c r="J105" s="35"/>
      <c r="K105" s="35"/>
      <c r="L105" s="35"/>
      <c r="M105" s="35"/>
      <c r="N105" s="35"/>
      <c r="O105" s="35"/>
    </row>
    <row r="106" spans="1:15" s="14" customFormat="1" ht="41.25" customHeight="1">
      <c r="A106" s="73" t="s">
        <v>31</v>
      </c>
      <c r="B106" s="21" t="s">
        <v>33</v>
      </c>
      <c r="C106" s="7">
        <f>C107+C108+C109</f>
        <v>86</v>
      </c>
      <c r="D106" s="7">
        <f>D107+D108+D109</f>
        <v>265</v>
      </c>
      <c r="E106" s="7">
        <f>E107+E108+E109</f>
        <v>0</v>
      </c>
      <c r="F106" s="7">
        <f>F107+F108+F109</f>
        <v>0</v>
      </c>
      <c r="G106" s="7">
        <f t="shared" si="5"/>
        <v>351</v>
      </c>
      <c r="H106" s="33" t="s">
        <v>68</v>
      </c>
      <c r="I106" s="33" t="s">
        <v>14</v>
      </c>
      <c r="J106" s="33">
        <v>0</v>
      </c>
      <c r="K106" s="33">
        <v>1</v>
      </c>
      <c r="L106" s="33">
        <v>1</v>
      </c>
      <c r="M106" s="33">
        <v>0</v>
      </c>
      <c r="N106" s="33">
        <v>0</v>
      </c>
      <c r="O106" s="33">
        <v>2</v>
      </c>
    </row>
    <row r="107" spans="1:15" s="14" customFormat="1" ht="28.5" customHeight="1">
      <c r="A107" s="73"/>
      <c r="B107" s="1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f t="shared" si="5"/>
        <v>0</v>
      </c>
      <c r="H107" s="34"/>
      <c r="I107" s="34"/>
      <c r="J107" s="34"/>
      <c r="K107" s="34"/>
      <c r="L107" s="34"/>
      <c r="M107" s="34"/>
      <c r="N107" s="34"/>
      <c r="O107" s="34"/>
    </row>
    <row r="108" spans="1:15" s="14" customFormat="1" ht="28.5" customHeight="1">
      <c r="A108" s="73"/>
      <c r="B108" s="1" t="s">
        <v>9</v>
      </c>
      <c r="C108" s="7">
        <v>0</v>
      </c>
      <c r="D108" s="7">
        <v>0</v>
      </c>
      <c r="E108" s="7">
        <v>0</v>
      </c>
      <c r="F108" s="7">
        <v>0</v>
      </c>
      <c r="G108" s="7">
        <f t="shared" si="5"/>
        <v>0</v>
      </c>
      <c r="H108" s="34"/>
      <c r="I108" s="34"/>
      <c r="J108" s="34"/>
      <c r="K108" s="34"/>
      <c r="L108" s="34"/>
      <c r="M108" s="34"/>
      <c r="N108" s="34"/>
      <c r="O108" s="34"/>
    </row>
    <row r="109" spans="1:15" s="14" customFormat="1" ht="39" customHeight="1">
      <c r="A109" s="73"/>
      <c r="B109" s="1" t="s">
        <v>10</v>
      </c>
      <c r="C109" s="7">
        <v>86</v>
      </c>
      <c r="D109" s="7">
        <v>265</v>
      </c>
      <c r="E109" s="7">
        <v>0</v>
      </c>
      <c r="F109" s="7">
        <v>0</v>
      </c>
      <c r="G109" s="7">
        <f t="shared" si="5"/>
        <v>351</v>
      </c>
      <c r="H109" s="35"/>
      <c r="I109" s="35"/>
      <c r="J109" s="35"/>
      <c r="K109" s="35"/>
      <c r="L109" s="35"/>
      <c r="M109" s="35"/>
      <c r="N109" s="35"/>
      <c r="O109" s="35"/>
    </row>
    <row r="110" spans="1:15" s="14" customFormat="1" ht="25.5" customHeight="1">
      <c r="A110" s="73"/>
      <c r="B110" s="21" t="s">
        <v>34</v>
      </c>
      <c r="C110" s="7">
        <f>C111+C112+C113</f>
        <v>5631.2</v>
      </c>
      <c r="D110" s="7">
        <f>D111+D112+D113</f>
        <v>5074.2</v>
      </c>
      <c r="E110" s="7">
        <f>E111+E112+E113</f>
        <v>5850</v>
      </c>
      <c r="F110" s="7">
        <f>F111+F112+F113</f>
        <v>775.8</v>
      </c>
      <c r="G110" s="7">
        <f t="shared" si="5"/>
        <v>17331.2</v>
      </c>
      <c r="H110" s="33" t="s">
        <v>68</v>
      </c>
      <c r="I110" s="33" t="s">
        <v>14</v>
      </c>
      <c r="J110" s="33">
        <v>0</v>
      </c>
      <c r="K110" s="33">
        <v>46</v>
      </c>
      <c r="L110" s="33">
        <v>46</v>
      </c>
      <c r="M110" s="33">
        <v>46</v>
      </c>
      <c r="N110" s="33">
        <v>46</v>
      </c>
      <c r="O110" s="33">
        <v>46</v>
      </c>
    </row>
    <row r="111" spans="1:15" s="14" customFormat="1" ht="27.75" customHeight="1">
      <c r="A111" s="73"/>
      <c r="B111" s="1" t="s">
        <v>8</v>
      </c>
      <c r="C111" s="7">
        <v>0</v>
      </c>
      <c r="D111" s="7">
        <v>0</v>
      </c>
      <c r="E111" s="7">
        <v>0</v>
      </c>
      <c r="F111" s="7">
        <v>0</v>
      </c>
      <c r="G111" s="7">
        <f t="shared" si="5"/>
        <v>0</v>
      </c>
      <c r="H111" s="34"/>
      <c r="I111" s="34"/>
      <c r="J111" s="34"/>
      <c r="K111" s="34"/>
      <c r="L111" s="34"/>
      <c r="M111" s="34"/>
      <c r="N111" s="34"/>
      <c r="O111" s="34"/>
    </row>
    <row r="112" spans="1:15" s="14" customFormat="1" ht="27.75" customHeight="1">
      <c r="A112" s="73"/>
      <c r="B112" s="1" t="s">
        <v>9</v>
      </c>
      <c r="C112" s="7">
        <v>0</v>
      </c>
      <c r="D112" s="7">
        <v>0</v>
      </c>
      <c r="E112" s="7">
        <v>0</v>
      </c>
      <c r="F112" s="7">
        <v>0</v>
      </c>
      <c r="G112" s="7">
        <f t="shared" si="5"/>
        <v>0</v>
      </c>
      <c r="H112" s="34"/>
      <c r="I112" s="34"/>
      <c r="J112" s="34"/>
      <c r="K112" s="34"/>
      <c r="L112" s="34"/>
      <c r="M112" s="34"/>
      <c r="N112" s="34"/>
      <c r="O112" s="34"/>
    </row>
    <row r="113" spans="1:17" s="14" customFormat="1" ht="41.25" customHeight="1">
      <c r="A113" s="73"/>
      <c r="B113" s="1" t="s">
        <v>10</v>
      </c>
      <c r="C113" s="7">
        <v>5631.2</v>
      </c>
      <c r="D113" s="7">
        <v>5074.2</v>
      </c>
      <c r="E113" s="7">
        <v>5850</v>
      </c>
      <c r="F113" s="7">
        <v>775.8</v>
      </c>
      <c r="G113" s="7">
        <f t="shared" si="5"/>
        <v>17331.2</v>
      </c>
      <c r="H113" s="35"/>
      <c r="I113" s="35"/>
      <c r="J113" s="35"/>
      <c r="K113" s="35"/>
      <c r="L113" s="35"/>
      <c r="M113" s="35"/>
      <c r="N113" s="35"/>
      <c r="O113" s="35"/>
      <c r="Q113" s="15">
        <f>D113+E113</f>
        <v>10924.2</v>
      </c>
    </row>
    <row r="114" spans="1:15" s="14" customFormat="1" ht="22.5" customHeight="1">
      <c r="A114" s="73"/>
      <c r="B114" s="21" t="s">
        <v>35</v>
      </c>
      <c r="C114" s="7">
        <f>C115+C116+C117</f>
        <v>310</v>
      </c>
      <c r="D114" s="7">
        <f>D115+D116+D117</f>
        <v>881.5</v>
      </c>
      <c r="E114" s="7">
        <f>E115+E116+E117</f>
        <v>1708.5</v>
      </c>
      <c r="F114" s="7">
        <f>F115+F116+F117</f>
        <v>0</v>
      </c>
      <c r="G114" s="7">
        <f t="shared" si="5"/>
        <v>2900</v>
      </c>
      <c r="H114" s="33" t="s">
        <v>68</v>
      </c>
      <c r="I114" s="33" t="s">
        <v>14</v>
      </c>
      <c r="J114" s="33">
        <v>0</v>
      </c>
      <c r="K114" s="33">
        <v>5</v>
      </c>
      <c r="L114" s="33">
        <v>5</v>
      </c>
      <c r="M114" s="33">
        <v>15</v>
      </c>
      <c r="N114" s="33">
        <v>0</v>
      </c>
      <c r="O114" s="33">
        <v>25</v>
      </c>
    </row>
    <row r="115" spans="1:15" s="14" customFormat="1" ht="41.25" customHeight="1">
      <c r="A115" s="73"/>
      <c r="B115" s="1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f t="shared" si="5"/>
        <v>0</v>
      </c>
      <c r="H115" s="34"/>
      <c r="I115" s="34"/>
      <c r="J115" s="34"/>
      <c r="K115" s="34"/>
      <c r="L115" s="34"/>
      <c r="M115" s="34"/>
      <c r="N115" s="34"/>
      <c r="O115" s="34"/>
    </row>
    <row r="116" spans="1:15" s="14" customFormat="1" ht="41.25" customHeight="1">
      <c r="A116" s="73"/>
      <c r="B116" s="1" t="s">
        <v>9</v>
      </c>
      <c r="C116" s="7">
        <v>0</v>
      </c>
      <c r="D116" s="7">
        <v>0</v>
      </c>
      <c r="E116" s="7">
        <v>0</v>
      </c>
      <c r="F116" s="7">
        <v>0</v>
      </c>
      <c r="G116" s="7">
        <f t="shared" si="5"/>
        <v>0</v>
      </c>
      <c r="H116" s="34"/>
      <c r="I116" s="34"/>
      <c r="J116" s="34"/>
      <c r="K116" s="34"/>
      <c r="L116" s="34"/>
      <c r="M116" s="34"/>
      <c r="N116" s="34"/>
      <c r="O116" s="34"/>
    </row>
    <row r="117" spans="1:17" s="14" customFormat="1" ht="41.25" customHeight="1">
      <c r="A117" s="73"/>
      <c r="B117" s="1" t="s">
        <v>10</v>
      </c>
      <c r="C117" s="7">
        <v>310</v>
      </c>
      <c r="D117" s="7">
        <v>881.5</v>
      </c>
      <c r="E117" s="7">
        <v>1708.5</v>
      </c>
      <c r="F117" s="7">
        <v>0</v>
      </c>
      <c r="G117" s="7">
        <f t="shared" si="5"/>
        <v>2900</v>
      </c>
      <c r="H117" s="35"/>
      <c r="I117" s="35"/>
      <c r="J117" s="35"/>
      <c r="K117" s="35"/>
      <c r="L117" s="35"/>
      <c r="M117" s="35"/>
      <c r="N117" s="35"/>
      <c r="O117" s="35"/>
      <c r="Q117" s="15">
        <f>D117+E117</f>
        <v>2590</v>
      </c>
    </row>
    <row r="118" spans="1:15" s="14" customFormat="1" ht="29.25" customHeight="1">
      <c r="A118" s="73"/>
      <c r="B118" s="21" t="s">
        <v>36</v>
      </c>
      <c r="C118" s="7">
        <f>C119+C120+C121</f>
        <v>1389.9</v>
      </c>
      <c r="D118" s="7">
        <f>D119+D120+D121</f>
        <v>0</v>
      </c>
      <c r="E118" s="7">
        <f>E119+E120+E121</f>
        <v>0</v>
      </c>
      <c r="F118" s="7">
        <f>F119+F120+F121</f>
        <v>0</v>
      </c>
      <c r="G118" s="7">
        <f t="shared" si="5"/>
        <v>1389.9</v>
      </c>
      <c r="H118" s="33" t="s">
        <v>68</v>
      </c>
      <c r="I118" s="33" t="s">
        <v>14</v>
      </c>
      <c r="J118" s="33">
        <v>0</v>
      </c>
      <c r="K118" s="33">
        <v>5</v>
      </c>
      <c r="L118" s="33">
        <v>0</v>
      </c>
      <c r="M118" s="33">
        <v>0</v>
      </c>
      <c r="N118" s="33">
        <v>0</v>
      </c>
      <c r="O118" s="33">
        <v>5</v>
      </c>
    </row>
    <row r="119" spans="1:15" s="14" customFormat="1" ht="28.5" customHeight="1">
      <c r="A119" s="73"/>
      <c r="B119" s="1" t="s">
        <v>8</v>
      </c>
      <c r="C119" s="7">
        <v>0</v>
      </c>
      <c r="D119" s="7">
        <v>0</v>
      </c>
      <c r="E119" s="7">
        <v>0</v>
      </c>
      <c r="F119" s="7">
        <v>0</v>
      </c>
      <c r="G119" s="7">
        <f t="shared" si="5"/>
        <v>0</v>
      </c>
      <c r="H119" s="34"/>
      <c r="I119" s="34"/>
      <c r="J119" s="34"/>
      <c r="K119" s="34"/>
      <c r="L119" s="34"/>
      <c r="M119" s="34"/>
      <c r="N119" s="34"/>
      <c r="O119" s="34"/>
    </row>
    <row r="120" spans="1:15" s="14" customFormat="1" ht="28.5" customHeight="1">
      <c r="A120" s="73"/>
      <c r="B120" s="1" t="s">
        <v>9</v>
      </c>
      <c r="C120" s="7">
        <v>0</v>
      </c>
      <c r="D120" s="7">
        <v>0</v>
      </c>
      <c r="E120" s="7">
        <v>0</v>
      </c>
      <c r="F120" s="7">
        <v>0</v>
      </c>
      <c r="G120" s="7">
        <f t="shared" si="5"/>
        <v>0</v>
      </c>
      <c r="H120" s="34"/>
      <c r="I120" s="34"/>
      <c r="J120" s="34"/>
      <c r="K120" s="34"/>
      <c r="L120" s="34"/>
      <c r="M120" s="34"/>
      <c r="N120" s="34"/>
      <c r="O120" s="34"/>
    </row>
    <row r="121" spans="1:17" s="14" customFormat="1" ht="43.5" customHeight="1">
      <c r="A121" s="73"/>
      <c r="B121" s="1" t="s">
        <v>10</v>
      </c>
      <c r="C121" s="7">
        <v>1389.9</v>
      </c>
      <c r="D121" s="7">
        <v>0</v>
      </c>
      <c r="E121" s="7">
        <v>0</v>
      </c>
      <c r="F121" s="7">
        <v>0</v>
      </c>
      <c r="G121" s="7">
        <f t="shared" si="5"/>
        <v>1389.9</v>
      </c>
      <c r="H121" s="35"/>
      <c r="I121" s="35"/>
      <c r="J121" s="35"/>
      <c r="K121" s="35"/>
      <c r="L121" s="35"/>
      <c r="M121" s="35"/>
      <c r="N121" s="35"/>
      <c r="O121" s="35"/>
      <c r="Q121" s="15">
        <f>E121+D121</f>
        <v>0</v>
      </c>
    </row>
    <row r="122" spans="1:15" s="14" customFormat="1" ht="27.75" customHeight="1">
      <c r="A122" s="73"/>
      <c r="B122" s="21" t="s">
        <v>37</v>
      </c>
      <c r="C122" s="7">
        <f>C123+C124+C125</f>
        <v>253.7</v>
      </c>
      <c r="D122" s="7">
        <f>D123+D124+D125</f>
        <v>767.4</v>
      </c>
      <c r="E122" s="7">
        <f>E123+E124+E125</f>
        <v>5626</v>
      </c>
      <c r="F122" s="7">
        <f>F123+F124+F125</f>
        <v>0</v>
      </c>
      <c r="G122" s="7">
        <f t="shared" si="5"/>
        <v>6647.1</v>
      </c>
      <c r="H122" s="33" t="s">
        <v>68</v>
      </c>
      <c r="I122" s="33" t="s">
        <v>14</v>
      </c>
      <c r="J122" s="33">
        <v>0</v>
      </c>
      <c r="K122" s="33">
        <v>18</v>
      </c>
      <c r="L122" s="33">
        <v>16</v>
      </c>
      <c r="M122" s="33">
        <v>12</v>
      </c>
      <c r="N122" s="33">
        <v>0</v>
      </c>
      <c r="O122" s="33">
        <v>46</v>
      </c>
    </row>
    <row r="123" spans="1:15" s="14" customFormat="1" ht="27.75" customHeight="1">
      <c r="A123" s="73"/>
      <c r="B123" s="1" t="s">
        <v>8</v>
      </c>
      <c r="C123" s="7">
        <v>0</v>
      </c>
      <c r="D123" s="7">
        <v>0</v>
      </c>
      <c r="E123" s="7">
        <v>0</v>
      </c>
      <c r="F123" s="7">
        <v>0</v>
      </c>
      <c r="G123" s="7">
        <f t="shared" si="5"/>
        <v>0</v>
      </c>
      <c r="H123" s="34"/>
      <c r="I123" s="34"/>
      <c r="J123" s="34"/>
      <c r="K123" s="34"/>
      <c r="L123" s="34"/>
      <c r="M123" s="34"/>
      <c r="N123" s="34"/>
      <c r="O123" s="34"/>
    </row>
    <row r="124" spans="1:15" s="14" customFormat="1" ht="27.75" customHeight="1">
      <c r="A124" s="73"/>
      <c r="B124" s="1" t="s">
        <v>9</v>
      </c>
      <c r="C124" s="7">
        <v>0</v>
      </c>
      <c r="D124" s="7">
        <v>0</v>
      </c>
      <c r="E124" s="7">
        <v>0</v>
      </c>
      <c r="F124" s="7">
        <v>0</v>
      </c>
      <c r="G124" s="7">
        <f t="shared" si="5"/>
        <v>0</v>
      </c>
      <c r="H124" s="34"/>
      <c r="I124" s="34"/>
      <c r="J124" s="34"/>
      <c r="K124" s="34"/>
      <c r="L124" s="34"/>
      <c r="M124" s="34"/>
      <c r="N124" s="34"/>
      <c r="O124" s="34"/>
    </row>
    <row r="125" spans="1:17" s="14" customFormat="1" ht="43.5" customHeight="1">
      <c r="A125" s="73"/>
      <c r="B125" s="1" t="s">
        <v>10</v>
      </c>
      <c r="C125" s="7">
        <v>253.7</v>
      </c>
      <c r="D125" s="7">
        <v>767.4</v>
      </c>
      <c r="E125" s="7">
        <v>5626</v>
      </c>
      <c r="F125" s="7">
        <v>0</v>
      </c>
      <c r="G125" s="7">
        <f t="shared" si="5"/>
        <v>6647.1</v>
      </c>
      <c r="H125" s="35"/>
      <c r="I125" s="35"/>
      <c r="J125" s="35"/>
      <c r="K125" s="35"/>
      <c r="L125" s="35"/>
      <c r="M125" s="35"/>
      <c r="N125" s="35"/>
      <c r="O125" s="35"/>
      <c r="Q125" s="15">
        <f>E125+D125</f>
        <v>6393.4</v>
      </c>
    </row>
    <row r="126" spans="1:15" s="14" customFormat="1" ht="31.5" customHeight="1">
      <c r="A126" s="73"/>
      <c r="B126" s="21" t="s">
        <v>38</v>
      </c>
      <c r="C126" s="7">
        <f>C127+C128+C129</f>
        <v>760.1</v>
      </c>
      <c r="D126" s="7">
        <f>D127+D128+D129</f>
        <v>1375.5</v>
      </c>
      <c r="E126" s="7">
        <f>E127+E128+E129</f>
        <v>0</v>
      </c>
      <c r="F126" s="7">
        <f>F127+F128+F129</f>
        <v>2141</v>
      </c>
      <c r="G126" s="7">
        <f t="shared" si="5"/>
        <v>4276.6</v>
      </c>
      <c r="H126" s="33" t="s">
        <v>68</v>
      </c>
      <c r="I126" s="33" t="s">
        <v>14</v>
      </c>
      <c r="J126" s="33">
        <v>0</v>
      </c>
      <c r="K126" s="33">
        <v>20</v>
      </c>
      <c r="L126" s="33">
        <v>46</v>
      </c>
      <c r="M126" s="33">
        <v>0</v>
      </c>
      <c r="N126" s="33">
        <v>52</v>
      </c>
      <c r="O126" s="33">
        <v>52</v>
      </c>
    </row>
    <row r="127" spans="1:15" s="14" customFormat="1" ht="32.25" customHeight="1">
      <c r="A127" s="73"/>
      <c r="B127" s="1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f aca="true" t="shared" si="7" ref="G127:G190">C127+D127+E127+F127</f>
        <v>0</v>
      </c>
      <c r="H127" s="34"/>
      <c r="I127" s="34"/>
      <c r="J127" s="34"/>
      <c r="K127" s="34"/>
      <c r="L127" s="34"/>
      <c r="M127" s="34"/>
      <c r="N127" s="34"/>
      <c r="O127" s="34"/>
    </row>
    <row r="128" spans="1:15" s="14" customFormat="1" ht="32.25" customHeight="1">
      <c r="A128" s="73"/>
      <c r="B128" s="1" t="s">
        <v>9</v>
      </c>
      <c r="C128" s="7">
        <v>0</v>
      </c>
      <c r="D128" s="7">
        <v>0</v>
      </c>
      <c r="E128" s="7">
        <v>0</v>
      </c>
      <c r="F128" s="7">
        <v>0</v>
      </c>
      <c r="G128" s="7">
        <f t="shared" si="7"/>
        <v>0</v>
      </c>
      <c r="H128" s="34"/>
      <c r="I128" s="34"/>
      <c r="J128" s="34"/>
      <c r="K128" s="34"/>
      <c r="L128" s="34"/>
      <c r="M128" s="34"/>
      <c r="N128" s="34"/>
      <c r="O128" s="34"/>
    </row>
    <row r="129" spans="1:17" s="14" customFormat="1" ht="42.75" customHeight="1">
      <c r="A129" s="73"/>
      <c r="B129" s="1" t="s">
        <v>10</v>
      </c>
      <c r="C129" s="7">
        <v>760.1</v>
      </c>
      <c r="D129" s="7">
        <v>1375.5</v>
      </c>
      <c r="E129" s="7">
        <v>0</v>
      </c>
      <c r="F129" s="7">
        <v>2141</v>
      </c>
      <c r="G129" s="7">
        <f t="shared" si="7"/>
        <v>4276.6</v>
      </c>
      <c r="H129" s="35"/>
      <c r="I129" s="35"/>
      <c r="J129" s="35"/>
      <c r="K129" s="35"/>
      <c r="L129" s="35"/>
      <c r="M129" s="35"/>
      <c r="N129" s="35"/>
      <c r="O129" s="35"/>
      <c r="Q129" s="15">
        <f>E129+D129</f>
        <v>1375.5</v>
      </c>
    </row>
    <row r="130" spans="1:15" s="14" customFormat="1" ht="29.25" customHeight="1">
      <c r="A130" s="73"/>
      <c r="B130" s="21" t="s">
        <v>39</v>
      </c>
      <c r="C130" s="7">
        <f>C131+C132+C133</f>
        <v>3404.5</v>
      </c>
      <c r="D130" s="7">
        <f>D131+D132+D133</f>
        <v>4004.1</v>
      </c>
      <c r="E130" s="7">
        <f>E131+E132+E133</f>
        <v>7853.6</v>
      </c>
      <c r="F130" s="7">
        <v>0</v>
      </c>
      <c r="G130" s="7">
        <f t="shared" si="7"/>
        <v>15262.2</v>
      </c>
      <c r="H130" s="33" t="s">
        <v>68</v>
      </c>
      <c r="I130" s="33" t="s">
        <v>14</v>
      </c>
      <c r="J130" s="33">
        <v>0</v>
      </c>
      <c r="K130" s="33">
        <v>15</v>
      </c>
      <c r="L130" s="33">
        <v>13</v>
      </c>
      <c r="M130" s="33">
        <v>23</v>
      </c>
      <c r="N130" s="33">
        <v>0</v>
      </c>
      <c r="O130" s="33">
        <v>50</v>
      </c>
    </row>
    <row r="131" spans="1:15" s="14" customFormat="1" ht="33.75" customHeight="1">
      <c r="A131" s="73"/>
      <c r="B131" s="1" t="s">
        <v>8</v>
      </c>
      <c r="C131" s="7">
        <v>0</v>
      </c>
      <c r="D131" s="7">
        <v>0</v>
      </c>
      <c r="E131" s="7">
        <v>0</v>
      </c>
      <c r="F131" s="7">
        <v>0</v>
      </c>
      <c r="G131" s="7">
        <f t="shared" si="7"/>
        <v>0</v>
      </c>
      <c r="H131" s="34"/>
      <c r="I131" s="34"/>
      <c r="J131" s="34"/>
      <c r="K131" s="34"/>
      <c r="L131" s="34"/>
      <c r="M131" s="34"/>
      <c r="N131" s="34"/>
      <c r="O131" s="34"/>
    </row>
    <row r="132" spans="1:15" s="14" customFormat="1" ht="33.75" customHeight="1">
      <c r="A132" s="73"/>
      <c r="B132" s="1" t="s">
        <v>9</v>
      </c>
      <c r="C132" s="7">
        <v>0</v>
      </c>
      <c r="D132" s="7">
        <v>0</v>
      </c>
      <c r="E132" s="7">
        <v>0</v>
      </c>
      <c r="F132" s="7">
        <v>0</v>
      </c>
      <c r="G132" s="7">
        <f t="shared" si="7"/>
        <v>0</v>
      </c>
      <c r="H132" s="34"/>
      <c r="I132" s="34"/>
      <c r="J132" s="34"/>
      <c r="K132" s="34"/>
      <c r="L132" s="34"/>
      <c r="M132" s="34"/>
      <c r="N132" s="34"/>
      <c r="O132" s="34"/>
    </row>
    <row r="133" spans="1:17" s="14" customFormat="1" ht="45" customHeight="1">
      <c r="A133" s="73"/>
      <c r="B133" s="1" t="s">
        <v>10</v>
      </c>
      <c r="C133" s="7">
        <v>3404.5</v>
      </c>
      <c r="D133" s="7">
        <v>4004.1</v>
      </c>
      <c r="E133" s="7">
        <v>7853.6</v>
      </c>
      <c r="F133" s="7">
        <v>0</v>
      </c>
      <c r="G133" s="7">
        <f t="shared" si="7"/>
        <v>15262.2</v>
      </c>
      <c r="H133" s="35"/>
      <c r="I133" s="35"/>
      <c r="J133" s="35"/>
      <c r="K133" s="35"/>
      <c r="L133" s="35"/>
      <c r="M133" s="35"/>
      <c r="N133" s="35"/>
      <c r="O133" s="35"/>
      <c r="Q133" s="15">
        <f>D133+E133</f>
        <v>11857.7</v>
      </c>
    </row>
    <row r="134" spans="1:15" s="14" customFormat="1" ht="33.75" customHeight="1">
      <c r="A134" s="40"/>
      <c r="B134" s="22" t="s">
        <v>40</v>
      </c>
      <c r="C134" s="7">
        <f>C135+C136+C137</f>
        <v>0</v>
      </c>
      <c r="D134" s="7">
        <f>D135+D136+D137</f>
        <v>583.3</v>
      </c>
      <c r="E134" s="7">
        <f>E135+E136+E137</f>
        <v>648</v>
      </c>
      <c r="F134" s="7">
        <f>F135+F136+F137</f>
        <v>0</v>
      </c>
      <c r="G134" s="7">
        <f t="shared" si="7"/>
        <v>1231.3</v>
      </c>
      <c r="H134" s="33" t="s">
        <v>68</v>
      </c>
      <c r="I134" s="33" t="s">
        <v>14</v>
      </c>
      <c r="J134" s="33">
        <v>0</v>
      </c>
      <c r="K134" s="33">
        <v>0</v>
      </c>
      <c r="L134" s="33">
        <v>13</v>
      </c>
      <c r="M134" s="33">
        <v>10</v>
      </c>
      <c r="N134" s="33">
        <v>0</v>
      </c>
      <c r="O134" s="33">
        <v>23</v>
      </c>
    </row>
    <row r="135" spans="1:15" s="14" customFormat="1" ht="30.75" customHeight="1">
      <c r="A135" s="41"/>
      <c r="B135" s="1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f t="shared" si="7"/>
        <v>0</v>
      </c>
      <c r="H135" s="34"/>
      <c r="I135" s="34"/>
      <c r="J135" s="34"/>
      <c r="K135" s="34"/>
      <c r="L135" s="34"/>
      <c r="M135" s="34"/>
      <c r="N135" s="34"/>
      <c r="O135" s="34"/>
    </row>
    <row r="136" spans="1:15" s="14" customFormat="1" ht="30.75" customHeight="1">
      <c r="A136" s="41"/>
      <c r="B136" s="1" t="s">
        <v>9</v>
      </c>
      <c r="C136" s="7">
        <v>0</v>
      </c>
      <c r="D136" s="7">
        <v>0</v>
      </c>
      <c r="E136" s="7">
        <v>0</v>
      </c>
      <c r="F136" s="7">
        <v>0</v>
      </c>
      <c r="G136" s="7">
        <f t="shared" si="7"/>
        <v>0</v>
      </c>
      <c r="H136" s="34"/>
      <c r="I136" s="34"/>
      <c r="J136" s="34"/>
      <c r="K136" s="34"/>
      <c r="L136" s="34"/>
      <c r="M136" s="34"/>
      <c r="N136" s="34"/>
      <c r="O136" s="34"/>
    </row>
    <row r="137" spans="1:17" s="14" customFormat="1" ht="42" customHeight="1">
      <c r="A137" s="41"/>
      <c r="B137" s="1" t="s">
        <v>10</v>
      </c>
      <c r="C137" s="7">
        <v>0</v>
      </c>
      <c r="D137" s="7">
        <v>583.3</v>
      </c>
      <c r="E137" s="7">
        <v>648</v>
      </c>
      <c r="F137" s="7">
        <v>0</v>
      </c>
      <c r="G137" s="7">
        <f t="shared" si="7"/>
        <v>1231.3</v>
      </c>
      <c r="H137" s="35"/>
      <c r="I137" s="35"/>
      <c r="J137" s="35"/>
      <c r="K137" s="35"/>
      <c r="L137" s="35"/>
      <c r="M137" s="35"/>
      <c r="N137" s="35"/>
      <c r="O137" s="35"/>
      <c r="Q137" s="15">
        <f>D137+E137</f>
        <v>1231.3</v>
      </c>
    </row>
    <row r="138" spans="1:15" s="14" customFormat="1" ht="31.5" customHeight="1">
      <c r="A138" s="41"/>
      <c r="B138" s="21" t="s">
        <v>41</v>
      </c>
      <c r="C138" s="7">
        <f>C139+C140+C141</f>
        <v>0</v>
      </c>
      <c r="D138" s="7">
        <f>D139+D140+D141</f>
        <v>1816.7</v>
      </c>
      <c r="E138" s="7">
        <f>E139+E140+E141</f>
        <v>3521.6</v>
      </c>
      <c r="F138" s="7">
        <f>F139+F140+F141</f>
        <v>0</v>
      </c>
      <c r="G138" s="7">
        <f t="shared" si="7"/>
        <v>5338.3</v>
      </c>
      <c r="H138" s="33" t="s">
        <v>68</v>
      </c>
      <c r="I138" s="33" t="s">
        <v>14</v>
      </c>
      <c r="J138" s="33">
        <v>0</v>
      </c>
      <c r="K138" s="33">
        <v>0</v>
      </c>
      <c r="L138" s="33">
        <v>8</v>
      </c>
      <c r="M138" s="33">
        <v>25</v>
      </c>
      <c r="N138" s="33">
        <v>0</v>
      </c>
      <c r="O138" s="33">
        <v>33</v>
      </c>
    </row>
    <row r="139" spans="1:15" s="14" customFormat="1" ht="30.75" customHeight="1">
      <c r="A139" s="41"/>
      <c r="B139" s="1" t="s">
        <v>8</v>
      </c>
      <c r="C139" s="7">
        <v>0</v>
      </c>
      <c r="D139" s="7">
        <v>0</v>
      </c>
      <c r="E139" s="7">
        <v>0</v>
      </c>
      <c r="F139" s="7">
        <v>0</v>
      </c>
      <c r="G139" s="7">
        <f t="shared" si="7"/>
        <v>0</v>
      </c>
      <c r="H139" s="34"/>
      <c r="I139" s="34"/>
      <c r="J139" s="34"/>
      <c r="K139" s="34"/>
      <c r="L139" s="34"/>
      <c r="M139" s="34"/>
      <c r="N139" s="34"/>
      <c r="O139" s="34"/>
    </row>
    <row r="140" spans="1:15" s="14" customFormat="1" ht="30.75" customHeight="1">
      <c r="A140" s="41"/>
      <c r="B140" s="1" t="s">
        <v>9</v>
      </c>
      <c r="C140" s="7">
        <v>0</v>
      </c>
      <c r="D140" s="7">
        <v>0</v>
      </c>
      <c r="E140" s="7">
        <v>0</v>
      </c>
      <c r="F140" s="7">
        <v>0</v>
      </c>
      <c r="G140" s="7">
        <f t="shared" si="7"/>
        <v>0</v>
      </c>
      <c r="H140" s="34"/>
      <c r="I140" s="34"/>
      <c r="J140" s="34"/>
      <c r="K140" s="34"/>
      <c r="L140" s="34"/>
      <c r="M140" s="34"/>
      <c r="N140" s="34"/>
      <c r="O140" s="34"/>
    </row>
    <row r="141" spans="1:17" s="14" customFormat="1" ht="42.75" customHeight="1">
      <c r="A141" s="41"/>
      <c r="B141" s="1" t="s">
        <v>10</v>
      </c>
      <c r="C141" s="7">
        <v>0</v>
      </c>
      <c r="D141" s="7">
        <v>1816.7</v>
      </c>
      <c r="E141" s="7">
        <v>3521.6</v>
      </c>
      <c r="F141" s="7">
        <v>0</v>
      </c>
      <c r="G141" s="7">
        <f t="shared" si="7"/>
        <v>5338.3</v>
      </c>
      <c r="H141" s="35"/>
      <c r="I141" s="35"/>
      <c r="J141" s="35"/>
      <c r="K141" s="35"/>
      <c r="L141" s="35"/>
      <c r="M141" s="35"/>
      <c r="N141" s="35"/>
      <c r="O141" s="35"/>
      <c r="Q141" s="15">
        <f>E141+D141</f>
        <v>5338.3</v>
      </c>
    </row>
    <row r="142" spans="1:15" s="14" customFormat="1" ht="33.75" customHeight="1">
      <c r="A142" s="41"/>
      <c r="B142" s="21" t="s">
        <v>42</v>
      </c>
      <c r="C142" s="7">
        <f>C143+C144+C145</f>
        <v>82.6</v>
      </c>
      <c r="D142" s="7">
        <f>D143+D144+D145</f>
        <v>1340.1</v>
      </c>
      <c r="E142" s="7">
        <f>E143+E144+E145</f>
        <v>2597.6</v>
      </c>
      <c r="F142" s="7">
        <f>F143+F144+F145</f>
        <v>0</v>
      </c>
      <c r="G142" s="7">
        <f t="shared" si="7"/>
        <v>4020.2999999999997</v>
      </c>
      <c r="H142" s="33" t="s">
        <v>68</v>
      </c>
      <c r="I142" s="33" t="s">
        <v>14</v>
      </c>
      <c r="J142" s="33">
        <v>0</v>
      </c>
      <c r="K142" s="33">
        <v>10</v>
      </c>
      <c r="L142" s="33">
        <v>2</v>
      </c>
      <c r="M142" s="33">
        <v>9</v>
      </c>
      <c r="N142" s="33">
        <v>0</v>
      </c>
      <c r="O142" s="33">
        <v>21</v>
      </c>
    </row>
    <row r="143" spans="1:15" s="14" customFormat="1" ht="31.5" customHeight="1">
      <c r="A143" s="41"/>
      <c r="B143" s="1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f t="shared" si="7"/>
        <v>0</v>
      </c>
      <c r="H143" s="34"/>
      <c r="I143" s="34"/>
      <c r="J143" s="34"/>
      <c r="K143" s="34"/>
      <c r="L143" s="34"/>
      <c r="M143" s="34"/>
      <c r="N143" s="34"/>
      <c r="O143" s="34"/>
    </row>
    <row r="144" spans="1:15" s="14" customFormat="1" ht="31.5" customHeight="1">
      <c r="A144" s="41"/>
      <c r="B144" s="1" t="s">
        <v>9</v>
      </c>
      <c r="C144" s="7">
        <v>0</v>
      </c>
      <c r="D144" s="7">
        <v>0</v>
      </c>
      <c r="E144" s="7">
        <v>0</v>
      </c>
      <c r="F144" s="7">
        <v>0</v>
      </c>
      <c r="G144" s="7">
        <f t="shared" si="7"/>
        <v>0</v>
      </c>
      <c r="H144" s="36"/>
      <c r="I144" s="36"/>
      <c r="J144" s="36"/>
      <c r="K144" s="36"/>
      <c r="L144" s="36"/>
      <c r="M144" s="36"/>
      <c r="N144" s="36"/>
      <c r="O144" s="36"/>
    </row>
    <row r="145" spans="1:17" s="14" customFormat="1" ht="41.25" customHeight="1">
      <c r="A145" s="41"/>
      <c r="B145" s="1" t="s">
        <v>10</v>
      </c>
      <c r="C145" s="7">
        <v>82.6</v>
      </c>
      <c r="D145" s="7">
        <v>1340.1</v>
      </c>
      <c r="E145" s="7">
        <v>2597.6</v>
      </c>
      <c r="F145" s="7">
        <v>0</v>
      </c>
      <c r="G145" s="7">
        <f t="shared" si="7"/>
        <v>4020.2999999999997</v>
      </c>
      <c r="H145" s="37"/>
      <c r="I145" s="37"/>
      <c r="J145" s="37"/>
      <c r="K145" s="37"/>
      <c r="L145" s="37"/>
      <c r="M145" s="37"/>
      <c r="N145" s="37"/>
      <c r="O145" s="37"/>
      <c r="Q145" s="15">
        <f>D145+E145</f>
        <v>3937.7</v>
      </c>
    </row>
    <row r="146" spans="1:15" s="14" customFormat="1" ht="27" customHeight="1">
      <c r="A146" s="41"/>
      <c r="B146" s="22" t="s">
        <v>43</v>
      </c>
      <c r="C146" s="7">
        <f>C147+C148+C149</f>
        <v>0</v>
      </c>
      <c r="D146" s="7">
        <f>D147+D148+D149</f>
        <v>2099.8</v>
      </c>
      <c r="E146" s="7">
        <f>E147+E148+E149</f>
        <v>4070.4</v>
      </c>
      <c r="F146" s="7">
        <f>F147+F148+F149</f>
        <v>0</v>
      </c>
      <c r="G146" s="7">
        <f t="shared" si="7"/>
        <v>6170.200000000001</v>
      </c>
      <c r="H146" s="33" t="s">
        <v>68</v>
      </c>
      <c r="I146" s="33" t="s">
        <v>14</v>
      </c>
      <c r="J146" s="33">
        <v>0</v>
      </c>
      <c r="K146" s="33">
        <v>0</v>
      </c>
      <c r="L146" s="33">
        <v>10</v>
      </c>
      <c r="M146" s="33">
        <v>19</v>
      </c>
      <c r="N146" s="33">
        <v>0</v>
      </c>
      <c r="O146" s="33">
        <v>29</v>
      </c>
    </row>
    <row r="147" spans="1:15" s="14" customFormat="1" ht="27" customHeight="1">
      <c r="A147" s="41"/>
      <c r="B147" s="1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f t="shared" si="7"/>
        <v>0</v>
      </c>
      <c r="H147" s="34"/>
      <c r="I147" s="34"/>
      <c r="J147" s="34"/>
      <c r="K147" s="34"/>
      <c r="L147" s="34"/>
      <c r="M147" s="34"/>
      <c r="N147" s="36"/>
      <c r="O147" s="34"/>
    </row>
    <row r="148" spans="1:15" s="14" customFormat="1" ht="29.25" customHeight="1">
      <c r="A148" s="41"/>
      <c r="B148" s="1" t="s">
        <v>9</v>
      </c>
      <c r="C148" s="7">
        <v>0</v>
      </c>
      <c r="D148" s="7">
        <v>0</v>
      </c>
      <c r="E148" s="7">
        <v>0</v>
      </c>
      <c r="F148" s="7">
        <v>0</v>
      </c>
      <c r="G148" s="7">
        <f t="shared" si="7"/>
        <v>0</v>
      </c>
      <c r="H148" s="34"/>
      <c r="I148" s="34"/>
      <c r="J148" s="34"/>
      <c r="K148" s="34"/>
      <c r="L148" s="34"/>
      <c r="M148" s="34"/>
      <c r="N148" s="36"/>
      <c r="O148" s="34"/>
    </row>
    <row r="149" spans="1:17" s="14" customFormat="1" ht="40.5" customHeight="1">
      <c r="A149" s="42"/>
      <c r="B149" s="1" t="s">
        <v>10</v>
      </c>
      <c r="C149" s="7">
        <v>0</v>
      </c>
      <c r="D149" s="7">
        <v>2099.8</v>
      </c>
      <c r="E149" s="7">
        <v>4070.4</v>
      </c>
      <c r="F149" s="7">
        <v>0</v>
      </c>
      <c r="G149" s="7">
        <f t="shared" si="7"/>
        <v>6170.200000000001</v>
      </c>
      <c r="H149" s="35"/>
      <c r="I149" s="35"/>
      <c r="J149" s="35"/>
      <c r="K149" s="35"/>
      <c r="L149" s="35"/>
      <c r="M149" s="35"/>
      <c r="N149" s="37"/>
      <c r="O149" s="35"/>
      <c r="Q149" s="15">
        <f>D149+E149</f>
        <v>6170.200000000001</v>
      </c>
    </row>
    <row r="150" spans="1:17" s="14" customFormat="1" ht="33.75" customHeight="1" hidden="1">
      <c r="A150" s="1"/>
      <c r="B150" s="1"/>
      <c r="C150" s="7"/>
      <c r="D150" s="7"/>
      <c r="E150" s="7"/>
      <c r="F150" s="7"/>
      <c r="G150" s="7">
        <f t="shared" si="7"/>
        <v>0</v>
      </c>
      <c r="H150" s="1"/>
      <c r="I150" s="1"/>
      <c r="J150" s="1"/>
      <c r="K150" s="1"/>
      <c r="L150" s="1"/>
      <c r="M150" s="1"/>
      <c r="N150" s="1"/>
      <c r="O150" s="1"/>
      <c r="Q150" s="14">
        <f>SUM(Q62:Q101)</f>
        <v>99.99999999999999</v>
      </c>
    </row>
    <row r="151" spans="1:15" s="14" customFormat="1" ht="45" customHeight="1">
      <c r="A151" s="33" t="s">
        <v>19</v>
      </c>
      <c r="B151" s="21" t="s">
        <v>76</v>
      </c>
      <c r="C151" s="7">
        <f>C152+C153+C154</f>
        <v>0</v>
      </c>
      <c r="D151" s="7">
        <f>D152+D153+D154</f>
        <v>370</v>
      </c>
      <c r="E151" s="7">
        <f>E152+E153+E154</f>
        <v>30652.1</v>
      </c>
      <c r="F151" s="7">
        <f>F152+F153+F154</f>
        <v>0</v>
      </c>
      <c r="G151" s="7">
        <f t="shared" si="7"/>
        <v>31022.1</v>
      </c>
      <c r="H151" s="33" t="s">
        <v>83</v>
      </c>
      <c r="I151" s="33" t="s">
        <v>14</v>
      </c>
      <c r="J151" s="33">
        <v>0</v>
      </c>
      <c r="K151" s="33">
        <v>0</v>
      </c>
      <c r="L151" s="33">
        <f>L156+L160+L164+L168+L172+L176+L180+L184+L188+L193+L197</f>
        <v>1</v>
      </c>
      <c r="M151" s="33">
        <f>M156+M160+M164+M168+M172+M176+M180+M184+M188+M193+M197</f>
        <v>88</v>
      </c>
      <c r="N151" s="33">
        <v>0</v>
      </c>
      <c r="O151" s="33">
        <f>O156+O160+O164+O168+O172+O176+O180+O184+O188+O193+O197</f>
        <v>89</v>
      </c>
    </row>
    <row r="152" spans="1:15" s="14" customFormat="1" ht="45" customHeight="1">
      <c r="A152" s="38"/>
      <c r="B152" s="1" t="s">
        <v>8</v>
      </c>
      <c r="C152" s="7">
        <f>C157+C161+C165+C169+C173+C177+C181+C185+C189+C194+C198</f>
        <v>0</v>
      </c>
      <c r="D152" s="7">
        <f>D157+D161+D165+D169+D173+D177+D181+D185+D189+D194+D198</f>
        <v>0</v>
      </c>
      <c r="E152" s="7">
        <f>E157+E161+E165+E169+E173+E177+E181+E185+E189+E194+E198</f>
        <v>10672</v>
      </c>
      <c r="F152" s="7">
        <v>0</v>
      </c>
      <c r="G152" s="7">
        <f t="shared" si="7"/>
        <v>10672</v>
      </c>
      <c r="H152" s="34"/>
      <c r="I152" s="34"/>
      <c r="J152" s="34"/>
      <c r="K152" s="34"/>
      <c r="L152" s="34"/>
      <c r="M152" s="34"/>
      <c r="N152" s="36"/>
      <c r="O152" s="34"/>
    </row>
    <row r="153" spans="1:15" s="14" customFormat="1" ht="45" customHeight="1">
      <c r="A153" s="38"/>
      <c r="B153" s="1" t="s">
        <v>9</v>
      </c>
      <c r="C153" s="7">
        <f aca="true" t="shared" si="8" ref="C153:E154">C158+C162+C166+C170+C174+C178+C182+C186+C191+C195+C199</f>
        <v>0</v>
      </c>
      <c r="D153" s="7">
        <f t="shared" si="8"/>
        <v>0</v>
      </c>
      <c r="E153" s="7">
        <f>E158+E162+E166+E170+E174+E178+E182+E186+E191+E195+E199</f>
        <v>10672</v>
      </c>
      <c r="F153" s="7">
        <v>0</v>
      </c>
      <c r="G153" s="7">
        <f t="shared" si="7"/>
        <v>10672</v>
      </c>
      <c r="H153" s="35"/>
      <c r="I153" s="35"/>
      <c r="J153" s="35"/>
      <c r="K153" s="35"/>
      <c r="L153" s="35"/>
      <c r="M153" s="35"/>
      <c r="N153" s="37"/>
      <c r="O153" s="35"/>
    </row>
    <row r="154" spans="1:15" s="14" customFormat="1" ht="45" customHeight="1">
      <c r="A154" s="39"/>
      <c r="B154" s="1" t="s">
        <v>10</v>
      </c>
      <c r="C154" s="7">
        <f t="shared" si="8"/>
        <v>0</v>
      </c>
      <c r="D154" s="7">
        <f t="shared" si="8"/>
        <v>370</v>
      </c>
      <c r="E154" s="7">
        <f t="shared" si="8"/>
        <v>9308.1</v>
      </c>
      <c r="F154" s="7">
        <v>0</v>
      </c>
      <c r="G154" s="7">
        <f t="shared" si="7"/>
        <v>9678.1</v>
      </c>
      <c r="H154" s="1" t="s">
        <v>77</v>
      </c>
      <c r="I154" s="1" t="s">
        <v>14</v>
      </c>
      <c r="J154" s="1">
        <v>0</v>
      </c>
      <c r="K154" s="1">
        <v>0</v>
      </c>
      <c r="L154" s="1">
        <f>L159+L163+L167+L171+L175+L179+L183+L187+L192+L196+L200</f>
        <v>1</v>
      </c>
      <c r="M154" s="1">
        <f>M159+M163+M167+M171+M175+M179+M183+M187+M192+M196+M200</f>
        <v>88</v>
      </c>
      <c r="N154" s="12">
        <v>0</v>
      </c>
      <c r="O154" s="1">
        <f>O159+O163+O167+O171+O175+O179+O183+O187+O192+O196+O200</f>
        <v>89</v>
      </c>
    </row>
    <row r="155" spans="1:15" s="14" customFormat="1" ht="33.75" customHeight="1" hidden="1">
      <c r="A155" s="4"/>
      <c r="B155" s="1"/>
      <c r="C155" s="7"/>
      <c r="D155" s="7"/>
      <c r="E155" s="7"/>
      <c r="F155" s="7"/>
      <c r="G155" s="7">
        <f t="shared" si="7"/>
        <v>0</v>
      </c>
      <c r="H155" s="1"/>
      <c r="I155" s="1"/>
      <c r="J155" s="1"/>
      <c r="K155" s="1"/>
      <c r="L155" s="1"/>
      <c r="M155" s="1"/>
      <c r="N155" s="1"/>
      <c r="O155" s="1"/>
    </row>
    <row r="156" spans="1:15" s="14" customFormat="1" ht="53.25" customHeight="1">
      <c r="A156" s="73" t="s">
        <v>31</v>
      </c>
      <c r="B156" s="21" t="s">
        <v>33</v>
      </c>
      <c r="C156" s="7">
        <f>C157+C158+C159</f>
        <v>0</v>
      </c>
      <c r="D156" s="7">
        <f>D157+D158+D159</f>
        <v>0</v>
      </c>
      <c r="E156" s="7">
        <f>E157+E158+E159</f>
        <v>0</v>
      </c>
      <c r="F156" s="7">
        <f>F157+F158+F159</f>
        <v>0</v>
      </c>
      <c r="G156" s="7">
        <f t="shared" si="7"/>
        <v>0</v>
      </c>
      <c r="H156" s="33" t="s">
        <v>84</v>
      </c>
      <c r="I156" s="33" t="s">
        <v>14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</row>
    <row r="157" spans="1:15" s="14" customFormat="1" ht="30" customHeight="1">
      <c r="A157" s="73"/>
      <c r="B157" s="1" t="s">
        <v>8</v>
      </c>
      <c r="C157" s="7">
        <v>0</v>
      </c>
      <c r="D157" s="7">
        <v>0</v>
      </c>
      <c r="E157" s="7">
        <v>0</v>
      </c>
      <c r="F157" s="7">
        <v>0</v>
      </c>
      <c r="G157" s="7">
        <f t="shared" si="7"/>
        <v>0</v>
      </c>
      <c r="H157" s="34"/>
      <c r="I157" s="34"/>
      <c r="J157" s="34"/>
      <c r="K157" s="34"/>
      <c r="L157" s="34"/>
      <c r="M157" s="34"/>
      <c r="N157" s="34"/>
      <c r="O157" s="34"/>
    </row>
    <row r="158" spans="1:15" s="14" customFormat="1" ht="30" customHeight="1">
      <c r="A158" s="73"/>
      <c r="B158" s="1" t="s">
        <v>9</v>
      </c>
      <c r="C158" s="7">
        <v>0</v>
      </c>
      <c r="D158" s="7">
        <v>0</v>
      </c>
      <c r="E158" s="7">
        <v>0</v>
      </c>
      <c r="F158" s="7">
        <v>0</v>
      </c>
      <c r="G158" s="7">
        <f t="shared" si="7"/>
        <v>0</v>
      </c>
      <c r="H158" s="35"/>
      <c r="I158" s="35"/>
      <c r="J158" s="35"/>
      <c r="K158" s="35"/>
      <c r="L158" s="35"/>
      <c r="M158" s="35"/>
      <c r="N158" s="35"/>
      <c r="O158" s="35"/>
    </row>
    <row r="159" spans="1:15" s="14" customFormat="1" ht="42" customHeight="1">
      <c r="A159" s="73"/>
      <c r="B159" s="1" t="s">
        <v>10</v>
      </c>
      <c r="C159" s="7">
        <v>0</v>
      </c>
      <c r="D159" s="7">
        <v>0</v>
      </c>
      <c r="E159" s="7">
        <v>0</v>
      </c>
      <c r="F159" s="7">
        <v>0</v>
      </c>
      <c r="G159" s="7">
        <f t="shared" si="7"/>
        <v>0</v>
      </c>
      <c r="H159" s="1" t="s">
        <v>77</v>
      </c>
      <c r="I159" s="1" t="s">
        <v>14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</row>
    <row r="160" spans="1:17" s="14" customFormat="1" ht="33.75" customHeight="1" hidden="1">
      <c r="A160" s="73"/>
      <c r="B160" s="5" t="s">
        <v>34</v>
      </c>
      <c r="C160" s="8">
        <f>C161+C162+C163</f>
        <v>0</v>
      </c>
      <c r="D160" s="8">
        <f>D161+D162+D163</f>
        <v>0</v>
      </c>
      <c r="E160" s="8">
        <f>E161+E162+E163</f>
        <v>0</v>
      </c>
      <c r="F160" s="8"/>
      <c r="G160" s="7">
        <f t="shared" si="7"/>
        <v>0</v>
      </c>
      <c r="H160" s="33" t="s">
        <v>20</v>
      </c>
      <c r="I160" s="33" t="s">
        <v>14</v>
      </c>
      <c r="J160" s="33">
        <v>0</v>
      </c>
      <c r="K160" s="33">
        <v>0</v>
      </c>
      <c r="L160" s="33">
        <v>0</v>
      </c>
      <c r="M160" s="33">
        <v>0</v>
      </c>
      <c r="N160" s="3"/>
      <c r="O160" s="33">
        <v>0</v>
      </c>
      <c r="Q160" s="14">
        <v>24.5</v>
      </c>
    </row>
    <row r="161" spans="1:15" s="14" customFormat="1" ht="33.75" customHeight="1" hidden="1">
      <c r="A161" s="73"/>
      <c r="B161" s="1" t="s">
        <v>8</v>
      </c>
      <c r="C161" s="7">
        <v>0</v>
      </c>
      <c r="D161" s="7">
        <v>0</v>
      </c>
      <c r="E161" s="7">
        <v>0</v>
      </c>
      <c r="F161" s="7"/>
      <c r="G161" s="7">
        <f t="shared" si="7"/>
        <v>0</v>
      </c>
      <c r="H161" s="34"/>
      <c r="I161" s="34"/>
      <c r="J161" s="34"/>
      <c r="K161" s="34"/>
      <c r="L161" s="34"/>
      <c r="M161" s="34"/>
      <c r="N161" s="4"/>
      <c r="O161" s="34"/>
    </row>
    <row r="162" spans="1:15" s="14" customFormat="1" ht="33.75" customHeight="1" hidden="1">
      <c r="A162" s="73"/>
      <c r="B162" s="1" t="s">
        <v>9</v>
      </c>
      <c r="C162" s="7">
        <v>0</v>
      </c>
      <c r="D162" s="7">
        <v>0</v>
      </c>
      <c r="E162" s="7">
        <v>0</v>
      </c>
      <c r="F162" s="7"/>
      <c r="G162" s="7">
        <f t="shared" si="7"/>
        <v>0</v>
      </c>
      <c r="H162" s="35"/>
      <c r="I162" s="35"/>
      <c r="J162" s="35"/>
      <c r="K162" s="35"/>
      <c r="L162" s="35"/>
      <c r="M162" s="35"/>
      <c r="N162" s="5"/>
      <c r="O162" s="35"/>
    </row>
    <row r="163" spans="1:15" s="14" customFormat="1" ht="40.5" customHeight="1" hidden="1">
      <c r="A163" s="73"/>
      <c r="B163" s="1" t="s">
        <v>10</v>
      </c>
      <c r="C163" s="7">
        <v>0</v>
      </c>
      <c r="D163" s="7">
        <v>0</v>
      </c>
      <c r="E163" s="7">
        <v>0</v>
      </c>
      <c r="F163" s="7"/>
      <c r="G163" s="7">
        <f t="shared" si="7"/>
        <v>0</v>
      </c>
      <c r="H163" s="3" t="s">
        <v>21</v>
      </c>
      <c r="I163" s="3" t="s">
        <v>14</v>
      </c>
      <c r="J163" s="3">
        <v>0</v>
      </c>
      <c r="K163" s="3">
        <v>0</v>
      </c>
      <c r="L163" s="1">
        <v>0</v>
      </c>
      <c r="M163" s="1">
        <v>0</v>
      </c>
      <c r="N163" s="1"/>
      <c r="O163" s="1">
        <v>0</v>
      </c>
    </row>
    <row r="164" spans="1:17" s="14" customFormat="1" ht="33.75" customHeight="1" hidden="1">
      <c r="A164" s="73"/>
      <c r="B164" s="1" t="s">
        <v>35</v>
      </c>
      <c r="C164" s="7">
        <f>C165+C166+C167</f>
        <v>0</v>
      </c>
      <c r="D164" s="7">
        <v>0</v>
      </c>
      <c r="E164" s="7">
        <v>0</v>
      </c>
      <c r="F164" s="7"/>
      <c r="G164" s="7">
        <f t="shared" si="7"/>
        <v>0</v>
      </c>
      <c r="H164" s="33" t="s">
        <v>20</v>
      </c>
      <c r="I164" s="33" t="s">
        <v>14</v>
      </c>
      <c r="J164" s="50">
        <v>0</v>
      </c>
      <c r="K164" s="33">
        <v>0</v>
      </c>
      <c r="L164" s="33">
        <v>0</v>
      </c>
      <c r="M164" s="33">
        <v>0</v>
      </c>
      <c r="N164" s="3"/>
      <c r="O164" s="33">
        <v>0</v>
      </c>
      <c r="Q164" s="14">
        <v>3.7</v>
      </c>
    </row>
    <row r="165" spans="1:15" s="14" customFormat="1" ht="33.75" customHeight="1" hidden="1">
      <c r="A165" s="73"/>
      <c r="B165" s="1" t="s">
        <v>8</v>
      </c>
      <c r="C165" s="7">
        <v>0</v>
      </c>
      <c r="D165" s="7">
        <v>0</v>
      </c>
      <c r="E165" s="7">
        <v>0</v>
      </c>
      <c r="F165" s="7"/>
      <c r="G165" s="7">
        <f t="shared" si="7"/>
        <v>0</v>
      </c>
      <c r="H165" s="34"/>
      <c r="I165" s="34"/>
      <c r="J165" s="51"/>
      <c r="K165" s="34"/>
      <c r="L165" s="34"/>
      <c r="M165" s="34"/>
      <c r="N165" s="4"/>
      <c r="O165" s="34"/>
    </row>
    <row r="166" spans="1:15" s="14" customFormat="1" ht="33.75" customHeight="1" hidden="1">
      <c r="A166" s="73"/>
      <c r="B166" s="1" t="s">
        <v>9</v>
      </c>
      <c r="C166" s="7">
        <v>0</v>
      </c>
      <c r="D166" s="7">
        <v>0</v>
      </c>
      <c r="E166" s="7">
        <v>0</v>
      </c>
      <c r="F166" s="7"/>
      <c r="G166" s="7">
        <f t="shared" si="7"/>
        <v>0</v>
      </c>
      <c r="H166" s="35"/>
      <c r="I166" s="35"/>
      <c r="J166" s="52"/>
      <c r="K166" s="35"/>
      <c r="L166" s="35"/>
      <c r="M166" s="35"/>
      <c r="N166" s="5"/>
      <c r="O166" s="35"/>
    </row>
    <row r="167" spans="1:15" s="14" customFormat="1" ht="43.5" customHeight="1" hidden="1">
      <c r="A167" s="73"/>
      <c r="B167" s="1" t="s">
        <v>10</v>
      </c>
      <c r="C167" s="7">
        <v>0</v>
      </c>
      <c r="D167" s="7">
        <v>0</v>
      </c>
      <c r="E167" s="7">
        <v>0</v>
      </c>
      <c r="F167" s="7"/>
      <c r="G167" s="7">
        <f t="shared" si="7"/>
        <v>0</v>
      </c>
      <c r="H167" s="3" t="s">
        <v>21</v>
      </c>
      <c r="I167" s="3" t="s">
        <v>14</v>
      </c>
      <c r="J167" s="3">
        <v>0</v>
      </c>
      <c r="K167" s="3">
        <v>0</v>
      </c>
      <c r="L167" s="1">
        <v>0</v>
      </c>
      <c r="M167" s="1">
        <v>0</v>
      </c>
      <c r="N167" s="1"/>
      <c r="O167" s="1">
        <v>0</v>
      </c>
    </row>
    <row r="168" spans="1:17" s="14" customFormat="1" ht="33.75" customHeight="1" hidden="1">
      <c r="A168" s="73"/>
      <c r="B168" s="1" t="s">
        <v>36</v>
      </c>
      <c r="C168" s="7">
        <f>C169+C170+C171</f>
        <v>0</v>
      </c>
      <c r="D168" s="7">
        <f>D169+D170+D171</f>
        <v>0</v>
      </c>
      <c r="E168" s="7">
        <f>E169+E170+E171</f>
        <v>0</v>
      </c>
      <c r="F168" s="7"/>
      <c r="G168" s="7">
        <f t="shared" si="7"/>
        <v>0</v>
      </c>
      <c r="H168" s="33" t="s">
        <v>20</v>
      </c>
      <c r="I168" s="33" t="s">
        <v>14</v>
      </c>
      <c r="J168" s="33">
        <v>0</v>
      </c>
      <c r="K168" s="33">
        <v>0</v>
      </c>
      <c r="L168" s="33">
        <v>0</v>
      </c>
      <c r="M168" s="33">
        <v>0</v>
      </c>
      <c r="N168" s="3"/>
      <c r="O168" s="33">
        <v>0</v>
      </c>
      <c r="Q168" s="14">
        <v>9.5</v>
      </c>
    </row>
    <row r="169" spans="1:15" s="14" customFormat="1" ht="33.75" customHeight="1" hidden="1">
      <c r="A169" s="73"/>
      <c r="B169" s="1" t="s">
        <v>8</v>
      </c>
      <c r="C169" s="7">
        <v>0</v>
      </c>
      <c r="D169" s="7">
        <v>0</v>
      </c>
      <c r="E169" s="7">
        <v>0</v>
      </c>
      <c r="F169" s="7"/>
      <c r="G169" s="7">
        <f t="shared" si="7"/>
        <v>0</v>
      </c>
      <c r="H169" s="34"/>
      <c r="I169" s="34"/>
      <c r="J169" s="34"/>
      <c r="K169" s="34"/>
      <c r="L169" s="34"/>
      <c r="M169" s="34"/>
      <c r="N169" s="4"/>
      <c r="O169" s="34"/>
    </row>
    <row r="170" spans="1:15" s="14" customFormat="1" ht="33.75" customHeight="1" hidden="1">
      <c r="A170" s="73"/>
      <c r="B170" s="1" t="s">
        <v>9</v>
      </c>
      <c r="C170" s="7">
        <v>0</v>
      </c>
      <c r="D170" s="7">
        <v>0</v>
      </c>
      <c r="E170" s="7">
        <v>0</v>
      </c>
      <c r="F170" s="7"/>
      <c r="G170" s="7">
        <f t="shared" si="7"/>
        <v>0</v>
      </c>
      <c r="H170" s="35"/>
      <c r="I170" s="35"/>
      <c r="J170" s="35"/>
      <c r="K170" s="35"/>
      <c r="L170" s="35"/>
      <c r="M170" s="35"/>
      <c r="N170" s="5"/>
      <c r="O170" s="35"/>
    </row>
    <row r="171" spans="1:15" s="14" customFormat="1" ht="46.5" customHeight="1" hidden="1">
      <c r="A171" s="73"/>
      <c r="B171" s="1" t="s">
        <v>10</v>
      </c>
      <c r="C171" s="7">
        <v>0</v>
      </c>
      <c r="D171" s="7">
        <v>0</v>
      </c>
      <c r="E171" s="7">
        <v>0</v>
      </c>
      <c r="F171" s="7"/>
      <c r="G171" s="7">
        <f t="shared" si="7"/>
        <v>0</v>
      </c>
      <c r="H171" s="3" t="s">
        <v>21</v>
      </c>
      <c r="I171" s="3" t="s">
        <v>14</v>
      </c>
      <c r="J171" s="3">
        <v>0</v>
      </c>
      <c r="K171" s="3">
        <v>0</v>
      </c>
      <c r="L171" s="1">
        <v>0</v>
      </c>
      <c r="M171" s="1">
        <v>0</v>
      </c>
      <c r="N171" s="1"/>
      <c r="O171" s="1">
        <v>0</v>
      </c>
    </row>
    <row r="172" spans="1:17" s="14" customFormat="1" ht="21" customHeight="1">
      <c r="A172" s="73"/>
      <c r="B172" s="21" t="s">
        <v>37</v>
      </c>
      <c r="C172" s="7">
        <f>C173+C174+C175</f>
        <v>0</v>
      </c>
      <c r="D172" s="7">
        <f>D173+D174+D175</f>
        <v>0</v>
      </c>
      <c r="E172" s="7">
        <f>E173+E174+E175</f>
        <v>5490</v>
      </c>
      <c r="F172" s="7">
        <f>F173+F174+F175</f>
        <v>0</v>
      </c>
      <c r="G172" s="7">
        <f>C172+D172+E172+F172</f>
        <v>5490</v>
      </c>
      <c r="H172" s="33" t="s">
        <v>84</v>
      </c>
      <c r="I172" s="33" t="s">
        <v>14</v>
      </c>
      <c r="J172" s="33">
        <v>0</v>
      </c>
      <c r="K172" s="33">
        <v>0</v>
      </c>
      <c r="L172" s="33">
        <v>0</v>
      </c>
      <c r="M172" s="33">
        <v>21</v>
      </c>
      <c r="N172" s="33">
        <v>0</v>
      </c>
      <c r="O172" s="33">
        <v>21</v>
      </c>
      <c r="Q172" s="14">
        <v>4.5</v>
      </c>
    </row>
    <row r="173" spans="1:15" s="14" customFormat="1" ht="29.25" customHeight="1">
      <c r="A173" s="73"/>
      <c r="B173" s="1" t="s">
        <v>8</v>
      </c>
      <c r="C173" s="7">
        <v>0</v>
      </c>
      <c r="D173" s="7">
        <v>0</v>
      </c>
      <c r="E173" s="7">
        <v>2070</v>
      </c>
      <c r="F173" s="7">
        <v>0</v>
      </c>
      <c r="G173" s="7">
        <f>C173+D173+E173+F173</f>
        <v>2070</v>
      </c>
      <c r="H173" s="34"/>
      <c r="I173" s="34"/>
      <c r="J173" s="34"/>
      <c r="K173" s="34"/>
      <c r="L173" s="34"/>
      <c r="M173" s="34"/>
      <c r="N173" s="34"/>
      <c r="O173" s="34"/>
    </row>
    <row r="174" spans="1:15" s="14" customFormat="1" ht="29.25" customHeight="1">
      <c r="A174" s="73"/>
      <c r="B174" s="1" t="s">
        <v>9</v>
      </c>
      <c r="C174" s="7">
        <v>0</v>
      </c>
      <c r="D174" s="7">
        <v>0</v>
      </c>
      <c r="E174" s="7">
        <v>2070</v>
      </c>
      <c r="F174" s="7">
        <v>0</v>
      </c>
      <c r="G174" s="7">
        <f>C174+D174+E174+F174</f>
        <v>2070</v>
      </c>
      <c r="H174" s="35"/>
      <c r="I174" s="35"/>
      <c r="J174" s="35"/>
      <c r="K174" s="35"/>
      <c r="L174" s="35"/>
      <c r="M174" s="35"/>
      <c r="N174" s="35"/>
      <c r="O174" s="35"/>
    </row>
    <row r="175" spans="1:15" s="14" customFormat="1" ht="42" customHeight="1">
      <c r="A175" s="73"/>
      <c r="B175" s="5" t="s">
        <v>10</v>
      </c>
      <c r="C175" s="8">
        <v>0</v>
      </c>
      <c r="D175" s="8">
        <v>0</v>
      </c>
      <c r="E175" s="8">
        <v>1350</v>
      </c>
      <c r="F175" s="8">
        <v>0</v>
      </c>
      <c r="G175" s="7">
        <f>C175+D175+E175+F175</f>
        <v>1350</v>
      </c>
      <c r="H175" s="1" t="s">
        <v>77</v>
      </c>
      <c r="I175" s="1" t="s">
        <v>14</v>
      </c>
      <c r="J175" s="1">
        <v>0</v>
      </c>
      <c r="K175" s="1">
        <v>0</v>
      </c>
      <c r="L175" s="1">
        <v>0</v>
      </c>
      <c r="M175" s="5">
        <v>21</v>
      </c>
      <c r="N175" s="5">
        <v>0</v>
      </c>
      <c r="O175" s="5">
        <v>21</v>
      </c>
    </row>
    <row r="176" spans="1:17" s="14" customFormat="1" ht="33.75" customHeight="1">
      <c r="A176" s="73"/>
      <c r="B176" s="21" t="s">
        <v>38</v>
      </c>
      <c r="C176" s="7">
        <f>C177+C178+C179</f>
        <v>0</v>
      </c>
      <c r="D176" s="7">
        <f>D177+D178+D179</f>
        <v>0</v>
      </c>
      <c r="E176" s="7">
        <f>E177+E178+E179</f>
        <v>20282.1</v>
      </c>
      <c r="F176" s="7">
        <f>F177+F178+F179</f>
        <v>0</v>
      </c>
      <c r="G176" s="7">
        <f>C176+D176+E176+F176</f>
        <v>20282.1</v>
      </c>
      <c r="H176" s="43" t="s">
        <v>84</v>
      </c>
      <c r="I176" s="43" t="s">
        <v>14</v>
      </c>
      <c r="J176" s="43">
        <v>0</v>
      </c>
      <c r="K176" s="43">
        <v>0</v>
      </c>
      <c r="L176" s="43">
        <v>0</v>
      </c>
      <c r="M176" s="43">
        <v>55</v>
      </c>
      <c r="N176" s="33">
        <v>0</v>
      </c>
      <c r="O176" s="43">
        <v>55</v>
      </c>
      <c r="Q176" s="14">
        <v>14.7</v>
      </c>
    </row>
    <row r="177" spans="1:15" s="14" customFormat="1" ht="27.75" customHeight="1">
      <c r="A177" s="73"/>
      <c r="B177" s="1" t="s">
        <v>8</v>
      </c>
      <c r="C177" s="7">
        <v>0</v>
      </c>
      <c r="D177" s="7">
        <v>0</v>
      </c>
      <c r="E177" s="7">
        <v>6762</v>
      </c>
      <c r="F177" s="7">
        <v>0</v>
      </c>
      <c r="G177" s="7">
        <f t="shared" si="7"/>
        <v>6762</v>
      </c>
      <c r="H177" s="43"/>
      <c r="I177" s="43"/>
      <c r="J177" s="43"/>
      <c r="K177" s="43"/>
      <c r="L177" s="43"/>
      <c r="M177" s="43"/>
      <c r="N177" s="34"/>
      <c r="O177" s="43"/>
    </row>
    <row r="178" spans="1:15" s="14" customFormat="1" ht="28.5" customHeight="1">
      <c r="A178" s="73"/>
      <c r="B178" s="1" t="s">
        <v>9</v>
      </c>
      <c r="C178" s="7">
        <v>0</v>
      </c>
      <c r="D178" s="7">
        <v>0</v>
      </c>
      <c r="E178" s="7">
        <v>6762</v>
      </c>
      <c r="F178" s="7">
        <v>0</v>
      </c>
      <c r="G178" s="7">
        <f t="shared" si="7"/>
        <v>6762</v>
      </c>
      <c r="H178" s="43"/>
      <c r="I178" s="43"/>
      <c r="J178" s="43"/>
      <c r="K178" s="43"/>
      <c r="L178" s="43"/>
      <c r="M178" s="43"/>
      <c r="N178" s="35"/>
      <c r="O178" s="43"/>
    </row>
    <row r="179" spans="1:15" s="14" customFormat="1" ht="39.75" customHeight="1">
      <c r="A179" s="40"/>
      <c r="B179" s="1" t="s">
        <v>10</v>
      </c>
      <c r="C179" s="7">
        <v>0</v>
      </c>
      <c r="D179" s="7">
        <v>0</v>
      </c>
      <c r="E179" s="7">
        <v>6758.1</v>
      </c>
      <c r="F179" s="7">
        <v>0</v>
      </c>
      <c r="G179" s="7">
        <f t="shared" si="7"/>
        <v>6758.1</v>
      </c>
      <c r="H179" s="1" t="s">
        <v>77</v>
      </c>
      <c r="I179" s="1" t="s">
        <v>14</v>
      </c>
      <c r="J179" s="1">
        <v>0</v>
      </c>
      <c r="K179" s="1">
        <v>0</v>
      </c>
      <c r="L179" s="1">
        <v>0</v>
      </c>
      <c r="M179" s="1">
        <v>55</v>
      </c>
      <c r="N179" s="1">
        <v>0</v>
      </c>
      <c r="O179" s="1">
        <v>55</v>
      </c>
    </row>
    <row r="180" spans="1:17" s="14" customFormat="1" ht="33.75" customHeight="1" hidden="1">
      <c r="A180" s="41"/>
      <c r="B180" s="1" t="s">
        <v>39</v>
      </c>
      <c r="C180" s="7">
        <f>C181+C182+C183</f>
        <v>0</v>
      </c>
      <c r="D180" s="7">
        <f>D181+D182+D183</f>
        <v>0</v>
      </c>
      <c r="E180" s="7">
        <f>E181+E182+E183</f>
        <v>0</v>
      </c>
      <c r="F180" s="7"/>
      <c r="G180" s="7">
        <f t="shared" si="7"/>
        <v>0</v>
      </c>
      <c r="H180" s="33" t="s">
        <v>20</v>
      </c>
      <c r="I180" s="33" t="s">
        <v>14</v>
      </c>
      <c r="J180" s="33">
        <v>0</v>
      </c>
      <c r="K180" s="33">
        <v>0</v>
      </c>
      <c r="L180" s="33">
        <v>0</v>
      </c>
      <c r="M180" s="33">
        <v>0</v>
      </c>
      <c r="N180" s="3"/>
      <c r="O180" s="33">
        <v>0</v>
      </c>
      <c r="Q180" s="14">
        <v>17.1</v>
      </c>
    </row>
    <row r="181" spans="1:15" s="14" customFormat="1" ht="33.75" customHeight="1" hidden="1">
      <c r="A181" s="41"/>
      <c r="B181" s="1" t="s">
        <v>8</v>
      </c>
      <c r="C181" s="7">
        <v>0</v>
      </c>
      <c r="D181" s="7">
        <v>0</v>
      </c>
      <c r="E181" s="7">
        <v>0</v>
      </c>
      <c r="F181" s="7"/>
      <c r="G181" s="7">
        <f t="shared" si="7"/>
        <v>0</v>
      </c>
      <c r="H181" s="34"/>
      <c r="I181" s="34"/>
      <c r="J181" s="34"/>
      <c r="K181" s="34"/>
      <c r="L181" s="34"/>
      <c r="M181" s="34"/>
      <c r="N181" s="4"/>
      <c r="O181" s="34"/>
    </row>
    <row r="182" spans="1:15" s="14" customFormat="1" ht="33.75" customHeight="1" hidden="1">
      <c r="A182" s="41"/>
      <c r="B182" s="1" t="s">
        <v>9</v>
      </c>
      <c r="C182" s="7">
        <v>0</v>
      </c>
      <c r="D182" s="7">
        <v>0</v>
      </c>
      <c r="E182" s="7">
        <v>0</v>
      </c>
      <c r="F182" s="7"/>
      <c r="G182" s="7">
        <f t="shared" si="7"/>
        <v>0</v>
      </c>
      <c r="H182" s="35"/>
      <c r="I182" s="35"/>
      <c r="J182" s="35"/>
      <c r="K182" s="35"/>
      <c r="L182" s="35"/>
      <c r="M182" s="35"/>
      <c r="N182" s="5"/>
      <c r="O182" s="35"/>
    </row>
    <row r="183" spans="1:15" s="14" customFormat="1" ht="43.5" customHeight="1" hidden="1">
      <c r="A183" s="41"/>
      <c r="B183" s="1" t="s">
        <v>10</v>
      </c>
      <c r="C183" s="7">
        <v>0</v>
      </c>
      <c r="D183" s="7">
        <v>0</v>
      </c>
      <c r="E183" s="7">
        <v>0</v>
      </c>
      <c r="F183" s="7"/>
      <c r="G183" s="7">
        <f t="shared" si="7"/>
        <v>0</v>
      </c>
      <c r="H183" s="3" t="s">
        <v>21</v>
      </c>
      <c r="I183" s="3" t="s">
        <v>14</v>
      </c>
      <c r="J183" s="3">
        <v>0</v>
      </c>
      <c r="K183" s="3">
        <v>0</v>
      </c>
      <c r="L183" s="1">
        <v>0</v>
      </c>
      <c r="M183" s="1">
        <v>0</v>
      </c>
      <c r="N183" s="1"/>
      <c r="O183" s="1">
        <v>0</v>
      </c>
    </row>
    <row r="184" spans="1:17" s="14" customFormat="1" ht="30.75" customHeight="1">
      <c r="A184" s="41"/>
      <c r="B184" s="21" t="s">
        <v>40</v>
      </c>
      <c r="C184" s="7">
        <f>C185+C186+C187</f>
        <v>0</v>
      </c>
      <c r="D184" s="7">
        <f>D185+D186+D187</f>
        <v>370</v>
      </c>
      <c r="E184" s="7">
        <f>E185+E186+E187</f>
        <v>4880</v>
      </c>
      <c r="F184" s="7">
        <f>F185+F186+F187</f>
        <v>0</v>
      </c>
      <c r="G184" s="7">
        <f t="shared" si="7"/>
        <v>5250</v>
      </c>
      <c r="H184" s="33" t="s">
        <v>95</v>
      </c>
      <c r="I184" s="33" t="s">
        <v>14</v>
      </c>
      <c r="J184" s="33">
        <v>0</v>
      </c>
      <c r="K184" s="33">
        <v>0</v>
      </c>
      <c r="L184" s="33">
        <v>1</v>
      </c>
      <c r="M184" s="33">
        <v>12</v>
      </c>
      <c r="N184" s="33">
        <v>0</v>
      </c>
      <c r="O184" s="33">
        <v>13</v>
      </c>
      <c r="Q184" s="14">
        <v>4</v>
      </c>
    </row>
    <row r="185" spans="1:15" s="14" customFormat="1" ht="34.5" customHeight="1">
      <c r="A185" s="41"/>
      <c r="B185" s="1" t="s">
        <v>8</v>
      </c>
      <c r="C185" s="7">
        <v>0</v>
      </c>
      <c r="D185" s="7">
        <v>0</v>
      </c>
      <c r="E185" s="7">
        <v>1840</v>
      </c>
      <c r="F185" s="7">
        <v>0</v>
      </c>
      <c r="G185" s="7">
        <f t="shared" si="7"/>
        <v>1840</v>
      </c>
      <c r="H185" s="34"/>
      <c r="I185" s="34"/>
      <c r="J185" s="34"/>
      <c r="K185" s="34"/>
      <c r="L185" s="34"/>
      <c r="M185" s="34"/>
      <c r="N185" s="34"/>
      <c r="O185" s="34"/>
    </row>
    <row r="186" spans="1:15" s="14" customFormat="1" ht="35.25" customHeight="1">
      <c r="A186" s="41"/>
      <c r="B186" s="1" t="s">
        <v>9</v>
      </c>
      <c r="C186" s="7">
        <v>0</v>
      </c>
      <c r="D186" s="7">
        <v>0</v>
      </c>
      <c r="E186" s="7">
        <v>1840</v>
      </c>
      <c r="F186" s="7">
        <v>0</v>
      </c>
      <c r="G186" s="7">
        <f t="shared" si="7"/>
        <v>1840</v>
      </c>
      <c r="H186" s="35"/>
      <c r="I186" s="35"/>
      <c r="J186" s="35"/>
      <c r="K186" s="35"/>
      <c r="L186" s="35"/>
      <c r="M186" s="35"/>
      <c r="N186" s="35"/>
      <c r="O186" s="35"/>
    </row>
    <row r="187" spans="1:15" s="14" customFormat="1" ht="51" customHeight="1">
      <c r="A187" s="42"/>
      <c r="B187" s="1" t="s">
        <v>10</v>
      </c>
      <c r="C187" s="7">
        <v>0</v>
      </c>
      <c r="D187" s="7">
        <v>370</v>
      </c>
      <c r="E187" s="7">
        <v>1200</v>
      </c>
      <c r="F187" s="7">
        <v>0</v>
      </c>
      <c r="G187" s="7">
        <f t="shared" si="7"/>
        <v>1570</v>
      </c>
      <c r="H187" s="3" t="s">
        <v>77</v>
      </c>
      <c r="I187" s="3" t="s">
        <v>14</v>
      </c>
      <c r="J187" s="3">
        <v>0</v>
      </c>
      <c r="K187" s="3">
        <v>0</v>
      </c>
      <c r="L187" s="1">
        <v>1</v>
      </c>
      <c r="M187" s="1">
        <v>12</v>
      </c>
      <c r="N187" s="1">
        <v>0</v>
      </c>
      <c r="O187" s="1">
        <v>13</v>
      </c>
    </row>
    <row r="188" spans="1:17" s="14" customFormat="1" ht="33.75" customHeight="1" hidden="1">
      <c r="A188" s="4"/>
      <c r="B188" s="1" t="s">
        <v>41</v>
      </c>
      <c r="C188" s="7">
        <f>C189+C191+C192</f>
        <v>0</v>
      </c>
      <c r="D188" s="7">
        <f>D189+D191+D192</f>
        <v>0</v>
      </c>
      <c r="E188" s="7">
        <f>E189+E191+E192</f>
        <v>0</v>
      </c>
      <c r="F188" s="7"/>
      <c r="G188" s="7">
        <f t="shared" si="7"/>
        <v>0</v>
      </c>
      <c r="H188" s="43" t="s">
        <v>20</v>
      </c>
      <c r="I188" s="43" t="s">
        <v>14</v>
      </c>
      <c r="J188" s="43">
        <v>0</v>
      </c>
      <c r="K188" s="43">
        <v>0</v>
      </c>
      <c r="L188" s="43">
        <v>0</v>
      </c>
      <c r="M188" s="43">
        <v>0</v>
      </c>
      <c r="N188" s="1"/>
      <c r="O188" s="43">
        <v>0</v>
      </c>
      <c r="Q188" s="14">
        <v>7.6</v>
      </c>
    </row>
    <row r="189" spans="1:15" s="14" customFormat="1" ht="33.75" customHeight="1" hidden="1">
      <c r="A189" s="5"/>
      <c r="B189" s="1" t="s">
        <v>8</v>
      </c>
      <c r="C189" s="7">
        <v>0</v>
      </c>
      <c r="D189" s="7"/>
      <c r="E189" s="7">
        <v>0</v>
      </c>
      <c r="F189" s="7"/>
      <c r="G189" s="7">
        <f t="shared" si="7"/>
        <v>0</v>
      </c>
      <c r="H189" s="43"/>
      <c r="I189" s="43"/>
      <c r="J189" s="43"/>
      <c r="K189" s="43"/>
      <c r="L189" s="43"/>
      <c r="M189" s="43"/>
      <c r="N189" s="1"/>
      <c r="O189" s="43"/>
    </row>
    <row r="190" spans="1:15" s="14" customFormat="1" ht="24" customHeight="1" hidden="1">
      <c r="A190" s="1">
        <v>1</v>
      </c>
      <c r="B190" s="1">
        <v>2</v>
      </c>
      <c r="C190" s="6">
        <v>3</v>
      </c>
      <c r="D190" s="2">
        <v>4</v>
      </c>
      <c r="E190" s="2">
        <v>5</v>
      </c>
      <c r="F190" s="2"/>
      <c r="G190" s="7">
        <f t="shared" si="7"/>
        <v>12</v>
      </c>
      <c r="H190" s="1">
        <v>7</v>
      </c>
      <c r="I190" s="2">
        <v>8</v>
      </c>
      <c r="J190" s="1">
        <v>9</v>
      </c>
      <c r="K190" s="2">
        <v>10</v>
      </c>
      <c r="L190" s="2">
        <v>11</v>
      </c>
      <c r="M190" s="2">
        <v>12</v>
      </c>
      <c r="N190" s="2"/>
      <c r="O190" s="1">
        <v>13</v>
      </c>
    </row>
    <row r="191" spans="1:15" s="14" customFormat="1" ht="33.75" customHeight="1" hidden="1">
      <c r="A191" s="4"/>
      <c r="B191" s="1" t="s">
        <v>9</v>
      </c>
      <c r="C191" s="7">
        <v>0</v>
      </c>
      <c r="D191" s="7">
        <v>0</v>
      </c>
      <c r="E191" s="7">
        <v>0</v>
      </c>
      <c r="F191" s="7"/>
      <c r="G191" s="7">
        <f aca="true" t="shared" si="9" ref="G191:G254">C191+D191+E191+F191</f>
        <v>0</v>
      </c>
      <c r="H191" s="5"/>
      <c r="I191" s="5"/>
      <c r="J191" s="5"/>
      <c r="K191" s="5"/>
      <c r="L191" s="5"/>
      <c r="M191" s="5"/>
      <c r="N191" s="5"/>
      <c r="O191" s="5"/>
    </row>
    <row r="192" spans="1:15" s="14" customFormat="1" ht="42.75" customHeight="1" hidden="1">
      <c r="A192" s="4"/>
      <c r="B192" s="1" t="s">
        <v>10</v>
      </c>
      <c r="C192" s="7">
        <v>0</v>
      </c>
      <c r="D192" s="7">
        <v>0</v>
      </c>
      <c r="E192" s="7">
        <v>0</v>
      </c>
      <c r="F192" s="7"/>
      <c r="G192" s="7">
        <f t="shared" si="9"/>
        <v>0</v>
      </c>
      <c r="H192" s="3" t="s">
        <v>21</v>
      </c>
      <c r="I192" s="3" t="s">
        <v>14</v>
      </c>
      <c r="J192" s="3">
        <v>0</v>
      </c>
      <c r="K192" s="3">
        <v>0</v>
      </c>
      <c r="L192" s="1">
        <v>0</v>
      </c>
      <c r="M192" s="1">
        <v>0</v>
      </c>
      <c r="N192" s="1"/>
      <c r="O192" s="1">
        <v>0</v>
      </c>
    </row>
    <row r="193" spans="1:17" s="14" customFormat="1" ht="33.75" customHeight="1" hidden="1">
      <c r="A193" s="4"/>
      <c r="B193" s="1" t="s">
        <v>42</v>
      </c>
      <c r="C193" s="7">
        <f>C194+C195+C196</f>
        <v>0</v>
      </c>
      <c r="D193" s="7">
        <f>D194+D195+D196</f>
        <v>0</v>
      </c>
      <c r="E193" s="7">
        <f>E194+E195+E196</f>
        <v>0</v>
      </c>
      <c r="F193" s="7"/>
      <c r="G193" s="7">
        <f t="shared" si="9"/>
        <v>0</v>
      </c>
      <c r="H193" s="33" t="s">
        <v>20</v>
      </c>
      <c r="I193" s="33" t="s">
        <v>14</v>
      </c>
      <c r="J193" s="33">
        <v>0</v>
      </c>
      <c r="K193" s="33">
        <v>0</v>
      </c>
      <c r="L193" s="33">
        <v>0</v>
      </c>
      <c r="M193" s="33">
        <v>0</v>
      </c>
      <c r="N193" s="3"/>
      <c r="O193" s="33">
        <v>0</v>
      </c>
      <c r="Q193" s="14">
        <v>5.6</v>
      </c>
    </row>
    <row r="194" spans="1:15" s="14" customFormat="1" ht="33.75" customHeight="1" hidden="1">
      <c r="A194" s="4"/>
      <c r="B194" s="1" t="s">
        <v>8</v>
      </c>
      <c r="C194" s="7">
        <v>0</v>
      </c>
      <c r="D194" s="7">
        <v>0</v>
      </c>
      <c r="E194" s="7">
        <v>0</v>
      </c>
      <c r="F194" s="7"/>
      <c r="G194" s="7">
        <f t="shared" si="9"/>
        <v>0</v>
      </c>
      <c r="H194" s="34"/>
      <c r="I194" s="34"/>
      <c r="J194" s="34"/>
      <c r="K194" s="34"/>
      <c r="L194" s="34"/>
      <c r="M194" s="34"/>
      <c r="N194" s="4"/>
      <c r="O194" s="34"/>
    </row>
    <row r="195" spans="1:15" s="14" customFormat="1" ht="33.75" customHeight="1" hidden="1">
      <c r="A195" s="4"/>
      <c r="B195" s="1" t="s">
        <v>9</v>
      </c>
      <c r="C195" s="7">
        <v>0</v>
      </c>
      <c r="D195" s="7">
        <v>0</v>
      </c>
      <c r="E195" s="7">
        <v>0</v>
      </c>
      <c r="F195" s="7"/>
      <c r="G195" s="7">
        <f t="shared" si="9"/>
        <v>0</v>
      </c>
      <c r="H195" s="35"/>
      <c r="I195" s="35"/>
      <c r="J195" s="35"/>
      <c r="K195" s="35"/>
      <c r="L195" s="35"/>
      <c r="M195" s="35"/>
      <c r="N195" s="5"/>
      <c r="O195" s="35"/>
    </row>
    <row r="196" spans="1:15" s="14" customFormat="1" ht="46.5" customHeight="1" hidden="1">
      <c r="A196" s="4"/>
      <c r="B196" s="1" t="s">
        <v>10</v>
      </c>
      <c r="C196" s="7">
        <v>0</v>
      </c>
      <c r="D196" s="7">
        <v>0</v>
      </c>
      <c r="E196" s="7">
        <v>0</v>
      </c>
      <c r="F196" s="7"/>
      <c r="G196" s="7">
        <f t="shared" si="9"/>
        <v>0</v>
      </c>
      <c r="H196" s="3" t="s">
        <v>21</v>
      </c>
      <c r="I196" s="3" t="s">
        <v>14</v>
      </c>
      <c r="J196" s="3">
        <v>0</v>
      </c>
      <c r="K196" s="3">
        <v>0</v>
      </c>
      <c r="L196" s="1">
        <v>0</v>
      </c>
      <c r="M196" s="1">
        <v>0</v>
      </c>
      <c r="N196" s="1"/>
      <c r="O196" s="1">
        <v>0</v>
      </c>
    </row>
    <row r="197" spans="1:17" s="14" customFormat="1" ht="33.75" customHeight="1" hidden="1">
      <c r="A197" s="4"/>
      <c r="B197" s="3" t="s">
        <v>43</v>
      </c>
      <c r="C197" s="7">
        <f>C198+C199+C200</f>
        <v>0</v>
      </c>
      <c r="D197" s="7">
        <f>D198+D199+D200</f>
        <v>0</v>
      </c>
      <c r="E197" s="7">
        <f>E198+E199+E200</f>
        <v>0</v>
      </c>
      <c r="F197" s="7"/>
      <c r="G197" s="7">
        <f t="shared" si="9"/>
        <v>0</v>
      </c>
      <c r="H197" s="33" t="s">
        <v>20</v>
      </c>
      <c r="I197" s="33" t="s">
        <v>14</v>
      </c>
      <c r="J197" s="33">
        <v>0</v>
      </c>
      <c r="K197" s="33">
        <v>0</v>
      </c>
      <c r="L197" s="33">
        <v>0</v>
      </c>
      <c r="M197" s="33">
        <v>0</v>
      </c>
      <c r="N197" s="3"/>
      <c r="O197" s="33">
        <v>0</v>
      </c>
      <c r="Q197" s="14">
        <v>8.8</v>
      </c>
    </row>
    <row r="198" spans="1:15" s="14" customFormat="1" ht="33.75" customHeight="1" hidden="1">
      <c r="A198" s="4"/>
      <c r="B198" s="1" t="s">
        <v>8</v>
      </c>
      <c r="C198" s="7">
        <v>0</v>
      </c>
      <c r="D198" s="7">
        <v>0</v>
      </c>
      <c r="E198" s="7">
        <v>0</v>
      </c>
      <c r="F198" s="7"/>
      <c r="G198" s="7">
        <f t="shared" si="9"/>
        <v>0</v>
      </c>
      <c r="H198" s="34"/>
      <c r="I198" s="34"/>
      <c r="J198" s="34"/>
      <c r="K198" s="34"/>
      <c r="L198" s="34"/>
      <c r="M198" s="34"/>
      <c r="N198" s="4"/>
      <c r="O198" s="34"/>
    </row>
    <row r="199" spans="1:15" s="14" customFormat="1" ht="33.75" customHeight="1" hidden="1">
      <c r="A199" s="4"/>
      <c r="B199" s="1" t="s">
        <v>9</v>
      </c>
      <c r="C199" s="7">
        <v>0</v>
      </c>
      <c r="D199" s="7">
        <v>0</v>
      </c>
      <c r="E199" s="7">
        <v>0</v>
      </c>
      <c r="F199" s="7"/>
      <c r="G199" s="7">
        <f t="shared" si="9"/>
        <v>0</v>
      </c>
      <c r="H199" s="35"/>
      <c r="I199" s="35"/>
      <c r="J199" s="35"/>
      <c r="K199" s="35"/>
      <c r="L199" s="35"/>
      <c r="M199" s="35"/>
      <c r="N199" s="5"/>
      <c r="O199" s="35"/>
    </row>
    <row r="200" spans="1:15" s="14" customFormat="1" ht="52.5" customHeight="1" hidden="1">
      <c r="A200" s="5"/>
      <c r="B200" s="1" t="s">
        <v>10</v>
      </c>
      <c r="C200" s="7">
        <v>0</v>
      </c>
      <c r="D200" s="7">
        <v>0</v>
      </c>
      <c r="E200" s="7">
        <v>0</v>
      </c>
      <c r="F200" s="7"/>
      <c r="G200" s="7">
        <f t="shared" si="9"/>
        <v>0</v>
      </c>
      <c r="H200" s="3" t="s">
        <v>21</v>
      </c>
      <c r="I200" s="3" t="s">
        <v>14</v>
      </c>
      <c r="J200" s="3">
        <v>0</v>
      </c>
      <c r="K200" s="3">
        <v>0</v>
      </c>
      <c r="L200" s="1">
        <v>0</v>
      </c>
      <c r="M200" s="1">
        <v>0</v>
      </c>
      <c r="N200" s="1"/>
      <c r="O200" s="1">
        <v>0</v>
      </c>
    </row>
    <row r="201" spans="1:17" s="14" customFormat="1" ht="33.75" customHeight="1" hidden="1">
      <c r="A201" s="3"/>
      <c r="B201" s="1"/>
      <c r="C201" s="7"/>
      <c r="D201" s="7"/>
      <c r="E201" s="7"/>
      <c r="F201" s="7"/>
      <c r="G201" s="7">
        <f t="shared" si="9"/>
        <v>0</v>
      </c>
      <c r="H201" s="1"/>
      <c r="I201" s="1"/>
      <c r="J201" s="1"/>
      <c r="K201" s="1"/>
      <c r="L201" s="1"/>
      <c r="M201" s="1"/>
      <c r="N201" s="1"/>
      <c r="O201" s="1"/>
      <c r="Q201" s="14">
        <f>SUM(Q160:Q200)</f>
        <v>99.99999999999999</v>
      </c>
    </row>
    <row r="202" spans="1:15" s="14" customFormat="1" ht="33.75" customHeight="1" hidden="1">
      <c r="A202" s="3"/>
      <c r="B202" s="1"/>
      <c r="C202" s="7"/>
      <c r="D202" s="7"/>
      <c r="E202" s="7"/>
      <c r="F202" s="7"/>
      <c r="G202" s="7">
        <f t="shared" si="9"/>
        <v>0</v>
      </c>
      <c r="H202" s="1"/>
      <c r="I202" s="1"/>
      <c r="J202" s="1"/>
      <c r="K202" s="1"/>
      <c r="L202" s="1"/>
      <c r="M202" s="1"/>
      <c r="N202" s="1"/>
      <c r="O202" s="1"/>
    </row>
    <row r="203" spans="1:15" s="14" customFormat="1" ht="33.75" customHeight="1" hidden="1">
      <c r="A203" s="3"/>
      <c r="B203" s="1"/>
      <c r="C203" s="7"/>
      <c r="D203" s="7"/>
      <c r="E203" s="7"/>
      <c r="F203" s="7"/>
      <c r="G203" s="7">
        <f t="shared" si="9"/>
        <v>0</v>
      </c>
      <c r="H203" s="1"/>
      <c r="I203" s="1"/>
      <c r="J203" s="1"/>
      <c r="K203" s="1"/>
      <c r="L203" s="1"/>
      <c r="M203" s="1"/>
      <c r="N203" s="1"/>
      <c r="O203" s="1"/>
    </row>
    <row r="204" spans="1:15" s="14" customFormat="1" ht="33.75" customHeight="1" hidden="1">
      <c r="A204" s="33" t="s">
        <v>22</v>
      </c>
      <c r="B204" s="1" t="s">
        <v>44</v>
      </c>
      <c r="C204" s="7">
        <f>C205+C206+C207</f>
        <v>0</v>
      </c>
      <c r="D204" s="7">
        <f>D205+D206+D207</f>
        <v>0</v>
      </c>
      <c r="E204" s="7">
        <f>E205+E206+E207</f>
        <v>0</v>
      </c>
      <c r="F204" s="7"/>
      <c r="G204" s="7">
        <f t="shared" si="9"/>
        <v>0</v>
      </c>
      <c r="H204" s="1" t="s">
        <v>23</v>
      </c>
      <c r="I204" s="1" t="s">
        <v>24</v>
      </c>
      <c r="J204" s="1">
        <v>0</v>
      </c>
      <c r="K204" s="1">
        <v>0</v>
      </c>
      <c r="L204" s="1">
        <v>666</v>
      </c>
      <c r="M204" s="1">
        <v>666</v>
      </c>
      <c r="N204" s="1"/>
      <c r="O204" s="1">
        <v>1332</v>
      </c>
    </row>
    <row r="205" spans="1:15" s="14" customFormat="1" ht="33.75" customHeight="1" hidden="1">
      <c r="A205" s="34"/>
      <c r="B205" s="1" t="s">
        <v>8</v>
      </c>
      <c r="C205" s="7">
        <f aca="true" t="shared" si="10" ref="C205:E207">C210+C218+C222+C226+C230+C234+C238+C242+C246+C250+C214</f>
        <v>0</v>
      </c>
      <c r="D205" s="7">
        <f t="shared" si="10"/>
        <v>0</v>
      </c>
      <c r="E205" s="7">
        <f t="shared" si="10"/>
        <v>0</v>
      </c>
      <c r="F205" s="7"/>
      <c r="G205" s="7">
        <f t="shared" si="9"/>
        <v>0</v>
      </c>
      <c r="H205" s="43" t="s">
        <v>25</v>
      </c>
      <c r="I205" s="43" t="s">
        <v>14</v>
      </c>
      <c r="J205" s="43">
        <v>0</v>
      </c>
      <c r="K205" s="43">
        <v>0</v>
      </c>
      <c r="L205" s="49">
        <v>46000</v>
      </c>
      <c r="M205" s="49">
        <v>46000</v>
      </c>
      <c r="N205" s="16"/>
      <c r="O205" s="49">
        <v>92000</v>
      </c>
    </row>
    <row r="206" spans="1:15" s="14" customFormat="1" ht="33.75" customHeight="1" hidden="1">
      <c r="A206" s="34"/>
      <c r="B206" s="1" t="s">
        <v>9</v>
      </c>
      <c r="C206" s="7">
        <f t="shared" si="10"/>
        <v>0</v>
      </c>
      <c r="D206" s="7">
        <f t="shared" si="10"/>
        <v>0</v>
      </c>
      <c r="E206" s="7">
        <f t="shared" si="10"/>
        <v>0</v>
      </c>
      <c r="F206" s="7"/>
      <c r="G206" s="7">
        <f t="shared" si="9"/>
        <v>0</v>
      </c>
      <c r="H206" s="43"/>
      <c r="I206" s="43"/>
      <c r="J206" s="43"/>
      <c r="K206" s="43"/>
      <c r="L206" s="49"/>
      <c r="M206" s="49"/>
      <c r="N206" s="16"/>
      <c r="O206" s="49"/>
    </row>
    <row r="207" spans="1:15" s="14" customFormat="1" ht="51.75" customHeight="1" hidden="1">
      <c r="A207" s="35"/>
      <c r="B207" s="1" t="s">
        <v>10</v>
      </c>
      <c r="C207" s="7">
        <f t="shared" si="10"/>
        <v>0</v>
      </c>
      <c r="D207" s="7">
        <f t="shared" si="10"/>
        <v>0</v>
      </c>
      <c r="E207" s="7">
        <f t="shared" si="10"/>
        <v>0</v>
      </c>
      <c r="F207" s="7"/>
      <c r="G207" s="7">
        <f t="shared" si="9"/>
        <v>0</v>
      </c>
      <c r="H207" s="43"/>
      <c r="I207" s="43"/>
      <c r="J207" s="43"/>
      <c r="K207" s="43"/>
      <c r="L207" s="49"/>
      <c r="M207" s="49"/>
      <c r="N207" s="16"/>
      <c r="O207" s="49"/>
    </row>
    <row r="208" spans="1:15" s="14" customFormat="1" ht="33.75" customHeight="1" hidden="1">
      <c r="A208" s="5"/>
      <c r="B208" s="1"/>
      <c r="C208" s="7"/>
      <c r="D208" s="7"/>
      <c r="E208" s="7"/>
      <c r="F208" s="7"/>
      <c r="G208" s="7">
        <f t="shared" si="9"/>
        <v>0</v>
      </c>
      <c r="H208" s="1"/>
      <c r="I208" s="1"/>
      <c r="J208" s="1"/>
      <c r="K208" s="1"/>
      <c r="L208" s="16"/>
      <c r="M208" s="16"/>
      <c r="N208" s="16"/>
      <c r="O208" s="16"/>
    </row>
    <row r="209" spans="1:15" s="14" customFormat="1" ht="63.75" customHeight="1" hidden="1">
      <c r="A209" s="33" t="s">
        <v>31</v>
      </c>
      <c r="B209" s="1" t="s">
        <v>33</v>
      </c>
      <c r="C209" s="7">
        <f>C210+C211+C212</f>
        <v>0</v>
      </c>
      <c r="D209" s="7">
        <f>D210+D211+D212</f>
        <v>0</v>
      </c>
      <c r="E209" s="7">
        <f>E210+E211+E212</f>
        <v>0</v>
      </c>
      <c r="F209" s="7"/>
      <c r="G209" s="7">
        <f t="shared" si="9"/>
        <v>0</v>
      </c>
      <c r="H209" s="1"/>
      <c r="I209" s="1"/>
      <c r="J209" s="1"/>
      <c r="K209" s="1"/>
      <c r="L209" s="16"/>
      <c r="M209" s="16"/>
      <c r="N209" s="16"/>
      <c r="O209" s="16"/>
    </row>
    <row r="210" spans="1:15" s="14" customFormat="1" ht="33.75" customHeight="1" hidden="1">
      <c r="A210" s="34"/>
      <c r="B210" s="1" t="s">
        <v>8</v>
      </c>
      <c r="C210" s="7">
        <v>0</v>
      </c>
      <c r="D210" s="7">
        <v>0</v>
      </c>
      <c r="E210" s="7">
        <v>0</v>
      </c>
      <c r="F210" s="7"/>
      <c r="G210" s="7">
        <f t="shared" si="9"/>
        <v>0</v>
      </c>
      <c r="H210" s="1"/>
      <c r="I210" s="1"/>
      <c r="J210" s="1"/>
      <c r="K210" s="1"/>
      <c r="L210" s="16"/>
      <c r="M210" s="16"/>
      <c r="N210" s="16"/>
      <c r="O210" s="16"/>
    </row>
    <row r="211" spans="1:15" s="14" customFormat="1" ht="33.75" customHeight="1" hidden="1">
      <c r="A211" s="34"/>
      <c r="B211" s="1" t="s">
        <v>9</v>
      </c>
      <c r="C211" s="7">
        <v>0</v>
      </c>
      <c r="D211" s="7">
        <v>0</v>
      </c>
      <c r="E211" s="7">
        <v>0</v>
      </c>
      <c r="F211" s="7"/>
      <c r="G211" s="7">
        <f t="shared" si="9"/>
        <v>0</v>
      </c>
      <c r="H211" s="1"/>
      <c r="I211" s="1"/>
      <c r="J211" s="1"/>
      <c r="K211" s="1"/>
      <c r="L211" s="16"/>
      <c r="M211" s="16"/>
      <c r="N211" s="16"/>
      <c r="O211" s="16"/>
    </row>
    <row r="212" spans="1:15" s="14" customFormat="1" ht="42.75" customHeight="1" hidden="1">
      <c r="A212" s="34"/>
      <c r="B212" s="1" t="s">
        <v>10</v>
      </c>
      <c r="C212" s="7">
        <v>0</v>
      </c>
      <c r="D212" s="7">
        <v>0</v>
      </c>
      <c r="E212" s="7">
        <v>0</v>
      </c>
      <c r="F212" s="7"/>
      <c r="G212" s="7">
        <f t="shared" si="9"/>
        <v>0</v>
      </c>
      <c r="H212" s="1"/>
      <c r="I212" s="1"/>
      <c r="J212" s="1"/>
      <c r="K212" s="1"/>
      <c r="L212" s="16"/>
      <c r="M212" s="16"/>
      <c r="N212" s="16"/>
      <c r="O212" s="16"/>
    </row>
    <row r="213" spans="1:17" s="14" customFormat="1" ht="33.75" customHeight="1" hidden="1">
      <c r="A213" s="34"/>
      <c r="B213" s="1" t="s">
        <v>34</v>
      </c>
      <c r="C213" s="7">
        <f>C214+C215+C216</f>
        <v>0</v>
      </c>
      <c r="D213" s="7">
        <f>D214+D215+D216</f>
        <v>0</v>
      </c>
      <c r="E213" s="7">
        <f>E214+E215+E216</f>
        <v>0</v>
      </c>
      <c r="F213" s="7"/>
      <c r="G213" s="7">
        <f t="shared" si="9"/>
        <v>0</v>
      </c>
      <c r="H213" s="1"/>
      <c r="I213" s="1"/>
      <c r="J213" s="1"/>
      <c r="K213" s="1"/>
      <c r="L213" s="16"/>
      <c r="M213" s="16"/>
      <c r="N213" s="16"/>
      <c r="O213" s="16"/>
      <c r="Q213" s="14">
        <v>24.5</v>
      </c>
    </row>
    <row r="214" spans="1:15" s="14" customFormat="1" ht="33.75" customHeight="1" hidden="1">
      <c r="A214" s="34"/>
      <c r="B214" s="1" t="s">
        <v>8</v>
      </c>
      <c r="C214" s="7">
        <v>0</v>
      </c>
      <c r="D214" s="7"/>
      <c r="E214" s="7"/>
      <c r="F214" s="7"/>
      <c r="G214" s="7">
        <f t="shared" si="9"/>
        <v>0</v>
      </c>
      <c r="H214" s="1"/>
      <c r="I214" s="1"/>
      <c r="J214" s="1"/>
      <c r="K214" s="1"/>
      <c r="L214" s="16"/>
      <c r="M214" s="16"/>
      <c r="N214" s="16"/>
      <c r="O214" s="16"/>
    </row>
    <row r="215" spans="1:15" s="14" customFormat="1" ht="33.75" customHeight="1" hidden="1">
      <c r="A215" s="34"/>
      <c r="B215" s="1" t="s">
        <v>9</v>
      </c>
      <c r="C215" s="7">
        <v>0</v>
      </c>
      <c r="D215" s="7"/>
      <c r="E215" s="7"/>
      <c r="F215" s="7"/>
      <c r="G215" s="7">
        <f t="shared" si="9"/>
        <v>0</v>
      </c>
      <c r="H215" s="1"/>
      <c r="I215" s="1"/>
      <c r="J215" s="1"/>
      <c r="K215" s="1"/>
      <c r="L215" s="16"/>
      <c r="M215" s="16"/>
      <c r="N215" s="16"/>
      <c r="O215" s="16"/>
    </row>
    <row r="216" spans="1:15" s="14" customFormat="1" ht="45.75" customHeight="1" hidden="1">
      <c r="A216" s="34"/>
      <c r="B216" s="1" t="s">
        <v>10</v>
      </c>
      <c r="C216" s="7">
        <v>0</v>
      </c>
      <c r="D216" s="7"/>
      <c r="E216" s="7"/>
      <c r="F216" s="7"/>
      <c r="G216" s="7">
        <f t="shared" si="9"/>
        <v>0</v>
      </c>
      <c r="H216" s="1"/>
      <c r="I216" s="1"/>
      <c r="J216" s="1"/>
      <c r="K216" s="1"/>
      <c r="L216" s="16"/>
      <c r="M216" s="16"/>
      <c r="N216" s="16"/>
      <c r="O216" s="16"/>
    </row>
    <row r="217" spans="1:17" s="14" customFormat="1" ht="33.75" customHeight="1" hidden="1">
      <c r="A217" s="34"/>
      <c r="B217" s="1" t="s">
        <v>35</v>
      </c>
      <c r="C217" s="7">
        <f>C218+C219+C220</f>
        <v>0</v>
      </c>
      <c r="D217" s="7">
        <f>D218+D219+D220</f>
        <v>0</v>
      </c>
      <c r="E217" s="7">
        <f>E218+E219+E220</f>
        <v>0</v>
      </c>
      <c r="F217" s="7"/>
      <c r="G217" s="7">
        <f t="shared" si="9"/>
        <v>0</v>
      </c>
      <c r="H217" s="1"/>
      <c r="I217" s="1"/>
      <c r="J217" s="1"/>
      <c r="K217" s="1"/>
      <c r="L217" s="16"/>
      <c r="M217" s="16"/>
      <c r="N217" s="16"/>
      <c r="O217" s="16"/>
      <c r="Q217" s="14">
        <v>3.7</v>
      </c>
    </row>
    <row r="218" spans="1:15" s="14" customFormat="1" ht="33.75" customHeight="1" hidden="1">
      <c r="A218" s="34"/>
      <c r="B218" s="1" t="s">
        <v>8</v>
      </c>
      <c r="C218" s="7">
        <v>0</v>
      </c>
      <c r="D218" s="7"/>
      <c r="E218" s="7"/>
      <c r="F218" s="7"/>
      <c r="G218" s="7">
        <f t="shared" si="9"/>
        <v>0</v>
      </c>
      <c r="H218" s="1"/>
      <c r="I218" s="1"/>
      <c r="J218" s="1"/>
      <c r="K218" s="1"/>
      <c r="L218" s="16"/>
      <c r="M218" s="16"/>
      <c r="N218" s="16"/>
      <c r="O218" s="16"/>
    </row>
    <row r="219" spans="1:15" s="14" customFormat="1" ht="33.75" customHeight="1" hidden="1">
      <c r="A219" s="34"/>
      <c r="B219" s="1" t="s">
        <v>9</v>
      </c>
      <c r="C219" s="7">
        <v>0</v>
      </c>
      <c r="D219" s="7"/>
      <c r="E219" s="7"/>
      <c r="F219" s="7"/>
      <c r="G219" s="7">
        <f t="shared" si="9"/>
        <v>0</v>
      </c>
      <c r="H219" s="1"/>
      <c r="I219" s="1"/>
      <c r="J219" s="1"/>
      <c r="K219" s="1"/>
      <c r="L219" s="16"/>
      <c r="M219" s="16"/>
      <c r="N219" s="16"/>
      <c r="O219" s="16"/>
    </row>
    <row r="220" spans="1:15" s="14" customFormat="1" ht="42.75" customHeight="1" hidden="1">
      <c r="A220" s="34"/>
      <c r="B220" s="1" t="s">
        <v>10</v>
      </c>
      <c r="C220" s="7">
        <v>0</v>
      </c>
      <c r="D220" s="7"/>
      <c r="E220" s="7"/>
      <c r="F220" s="7"/>
      <c r="G220" s="7">
        <f t="shared" si="9"/>
        <v>0</v>
      </c>
      <c r="H220" s="1"/>
      <c r="I220" s="1"/>
      <c r="J220" s="1"/>
      <c r="K220" s="1"/>
      <c r="L220" s="16"/>
      <c r="M220" s="16"/>
      <c r="N220" s="16"/>
      <c r="O220" s="16"/>
    </row>
    <row r="221" spans="1:17" s="14" customFormat="1" ht="33.75" customHeight="1" hidden="1">
      <c r="A221" s="34"/>
      <c r="B221" s="1" t="s">
        <v>36</v>
      </c>
      <c r="C221" s="7">
        <f>C222+C223+C224</f>
        <v>0</v>
      </c>
      <c r="D221" s="7">
        <f>D222+D223+D224</f>
        <v>0</v>
      </c>
      <c r="E221" s="7">
        <f>E222+E223+E224</f>
        <v>0</v>
      </c>
      <c r="F221" s="7"/>
      <c r="G221" s="7">
        <f t="shared" si="9"/>
        <v>0</v>
      </c>
      <c r="H221" s="1"/>
      <c r="I221" s="1"/>
      <c r="J221" s="1"/>
      <c r="K221" s="1"/>
      <c r="L221" s="16"/>
      <c r="M221" s="16"/>
      <c r="N221" s="16"/>
      <c r="O221" s="16"/>
      <c r="Q221" s="14">
        <v>9.5</v>
      </c>
    </row>
    <row r="222" spans="1:15" s="14" customFormat="1" ht="33.75" customHeight="1" hidden="1">
      <c r="A222" s="34"/>
      <c r="B222" s="1" t="s">
        <v>8</v>
      </c>
      <c r="C222" s="7">
        <v>0</v>
      </c>
      <c r="D222" s="7"/>
      <c r="E222" s="7"/>
      <c r="F222" s="7"/>
      <c r="G222" s="7">
        <f t="shared" si="9"/>
        <v>0</v>
      </c>
      <c r="H222" s="1"/>
      <c r="I222" s="1"/>
      <c r="J222" s="1"/>
      <c r="K222" s="1"/>
      <c r="L222" s="16"/>
      <c r="M222" s="16"/>
      <c r="N222" s="16"/>
      <c r="O222" s="16"/>
    </row>
    <row r="223" spans="1:15" s="14" customFormat="1" ht="33.75" customHeight="1" hidden="1">
      <c r="A223" s="34"/>
      <c r="B223" s="1" t="s">
        <v>9</v>
      </c>
      <c r="C223" s="7">
        <v>0</v>
      </c>
      <c r="D223" s="7"/>
      <c r="E223" s="7"/>
      <c r="F223" s="7"/>
      <c r="G223" s="7">
        <f t="shared" si="9"/>
        <v>0</v>
      </c>
      <c r="H223" s="1"/>
      <c r="I223" s="1"/>
      <c r="J223" s="1"/>
      <c r="K223" s="1"/>
      <c r="L223" s="16"/>
      <c r="M223" s="16"/>
      <c r="N223" s="16"/>
      <c r="O223" s="16"/>
    </row>
    <row r="224" spans="1:15" s="14" customFormat="1" ht="43.5" customHeight="1" hidden="1">
      <c r="A224" s="34"/>
      <c r="B224" s="1" t="s">
        <v>10</v>
      </c>
      <c r="C224" s="7">
        <v>0</v>
      </c>
      <c r="D224" s="7"/>
      <c r="E224" s="7"/>
      <c r="F224" s="7"/>
      <c r="G224" s="7">
        <f t="shared" si="9"/>
        <v>0</v>
      </c>
      <c r="H224" s="1"/>
      <c r="I224" s="1"/>
      <c r="J224" s="1"/>
      <c r="K224" s="1"/>
      <c r="L224" s="16"/>
      <c r="M224" s="16"/>
      <c r="N224" s="16"/>
      <c r="O224" s="16"/>
    </row>
    <row r="225" spans="1:17" s="14" customFormat="1" ht="33.75" customHeight="1" hidden="1">
      <c r="A225" s="34"/>
      <c r="B225" s="1" t="s">
        <v>37</v>
      </c>
      <c r="C225" s="7">
        <f>C226+C227+C228</f>
        <v>0</v>
      </c>
      <c r="D225" s="7">
        <f>D226+D227+D228</f>
        <v>0</v>
      </c>
      <c r="E225" s="7">
        <f>E226+E227+E228</f>
        <v>0</v>
      </c>
      <c r="F225" s="7"/>
      <c r="G225" s="7">
        <f t="shared" si="9"/>
        <v>0</v>
      </c>
      <c r="H225" s="1"/>
      <c r="I225" s="1"/>
      <c r="J225" s="1"/>
      <c r="K225" s="1"/>
      <c r="L225" s="16"/>
      <c r="M225" s="16"/>
      <c r="N225" s="16"/>
      <c r="O225" s="16"/>
      <c r="Q225" s="14">
        <v>4.5</v>
      </c>
    </row>
    <row r="226" spans="1:15" s="14" customFormat="1" ht="33.75" customHeight="1" hidden="1">
      <c r="A226" s="34"/>
      <c r="B226" s="1" t="s">
        <v>8</v>
      </c>
      <c r="C226" s="7">
        <v>0</v>
      </c>
      <c r="D226" s="7"/>
      <c r="E226" s="7"/>
      <c r="F226" s="7"/>
      <c r="G226" s="7">
        <f t="shared" si="9"/>
        <v>0</v>
      </c>
      <c r="H226" s="1"/>
      <c r="I226" s="1"/>
      <c r="J226" s="1"/>
      <c r="K226" s="1"/>
      <c r="L226" s="16"/>
      <c r="M226" s="16"/>
      <c r="N226" s="16"/>
      <c r="O226" s="16"/>
    </row>
    <row r="227" spans="1:15" s="14" customFormat="1" ht="33.75" customHeight="1" hidden="1">
      <c r="A227" s="34"/>
      <c r="B227" s="1" t="s">
        <v>9</v>
      </c>
      <c r="C227" s="7">
        <v>0</v>
      </c>
      <c r="D227" s="7"/>
      <c r="E227" s="7"/>
      <c r="F227" s="7"/>
      <c r="G227" s="7">
        <f t="shared" si="9"/>
        <v>0</v>
      </c>
      <c r="H227" s="1"/>
      <c r="I227" s="1"/>
      <c r="J227" s="1"/>
      <c r="K227" s="1"/>
      <c r="L227" s="16"/>
      <c r="M227" s="16"/>
      <c r="N227" s="16"/>
      <c r="O227" s="16"/>
    </row>
    <row r="228" spans="1:15" s="14" customFormat="1" ht="43.5" customHeight="1" hidden="1">
      <c r="A228" s="34"/>
      <c r="B228" s="1" t="s">
        <v>10</v>
      </c>
      <c r="C228" s="7">
        <v>0</v>
      </c>
      <c r="D228" s="7"/>
      <c r="E228" s="7"/>
      <c r="F228" s="7"/>
      <c r="G228" s="7">
        <f t="shared" si="9"/>
        <v>0</v>
      </c>
      <c r="H228" s="1"/>
      <c r="I228" s="1"/>
      <c r="J228" s="1"/>
      <c r="K228" s="1"/>
      <c r="L228" s="16"/>
      <c r="M228" s="16"/>
      <c r="N228" s="16"/>
      <c r="O228" s="16"/>
    </row>
    <row r="229" spans="1:17" s="14" customFormat="1" ht="33.75" customHeight="1" hidden="1">
      <c r="A229" s="34"/>
      <c r="B229" s="1" t="s">
        <v>38</v>
      </c>
      <c r="C229" s="7">
        <f>C230+C231+C232</f>
        <v>0</v>
      </c>
      <c r="D229" s="7">
        <f>D230+D231+D232</f>
        <v>0</v>
      </c>
      <c r="E229" s="7">
        <f>E230+E231+E232</f>
        <v>0</v>
      </c>
      <c r="F229" s="7"/>
      <c r="G229" s="7">
        <f t="shared" si="9"/>
        <v>0</v>
      </c>
      <c r="H229" s="1"/>
      <c r="I229" s="1"/>
      <c r="J229" s="1"/>
      <c r="K229" s="1"/>
      <c r="L229" s="16"/>
      <c r="M229" s="16"/>
      <c r="N229" s="16"/>
      <c r="O229" s="16"/>
      <c r="Q229" s="14">
        <v>14.7</v>
      </c>
    </row>
    <row r="230" spans="1:15" s="14" customFormat="1" ht="33.75" customHeight="1" hidden="1">
      <c r="A230" s="34"/>
      <c r="B230" s="1" t="s">
        <v>8</v>
      </c>
      <c r="C230" s="7">
        <v>0</v>
      </c>
      <c r="D230" s="7"/>
      <c r="E230" s="7"/>
      <c r="F230" s="7"/>
      <c r="G230" s="7">
        <f t="shared" si="9"/>
        <v>0</v>
      </c>
      <c r="H230" s="1"/>
      <c r="I230" s="1"/>
      <c r="J230" s="1"/>
      <c r="K230" s="1"/>
      <c r="L230" s="16"/>
      <c r="M230" s="16"/>
      <c r="N230" s="16"/>
      <c r="O230" s="16"/>
    </row>
    <row r="231" spans="1:15" s="14" customFormat="1" ht="33.75" customHeight="1" hidden="1">
      <c r="A231" s="34"/>
      <c r="B231" s="1" t="s">
        <v>9</v>
      </c>
      <c r="C231" s="7">
        <v>0</v>
      </c>
      <c r="D231" s="7"/>
      <c r="E231" s="7"/>
      <c r="F231" s="7"/>
      <c r="G231" s="7">
        <f t="shared" si="9"/>
        <v>0</v>
      </c>
      <c r="H231" s="1"/>
      <c r="I231" s="1"/>
      <c r="J231" s="1"/>
      <c r="K231" s="1"/>
      <c r="L231" s="16"/>
      <c r="M231" s="16"/>
      <c r="N231" s="16"/>
      <c r="O231" s="16"/>
    </row>
    <row r="232" spans="1:15" s="14" customFormat="1" ht="45.75" customHeight="1" hidden="1">
      <c r="A232" s="34"/>
      <c r="B232" s="1" t="s">
        <v>10</v>
      </c>
      <c r="C232" s="7">
        <v>0</v>
      </c>
      <c r="D232" s="7"/>
      <c r="E232" s="7"/>
      <c r="F232" s="7"/>
      <c r="G232" s="7">
        <f t="shared" si="9"/>
        <v>0</v>
      </c>
      <c r="H232" s="1"/>
      <c r="I232" s="1"/>
      <c r="J232" s="1"/>
      <c r="K232" s="1"/>
      <c r="L232" s="16"/>
      <c r="M232" s="16"/>
      <c r="N232" s="16"/>
      <c r="O232" s="16"/>
    </row>
    <row r="233" spans="1:17" s="14" customFormat="1" ht="33.75" customHeight="1" hidden="1">
      <c r="A233" s="34"/>
      <c r="B233" s="1" t="s">
        <v>39</v>
      </c>
      <c r="C233" s="7">
        <f>C234+C235+C236</f>
        <v>0</v>
      </c>
      <c r="D233" s="7">
        <f>D234+D235+D236</f>
        <v>0</v>
      </c>
      <c r="E233" s="7">
        <f>E234+E235+E236</f>
        <v>0</v>
      </c>
      <c r="F233" s="7"/>
      <c r="G233" s="7">
        <f t="shared" si="9"/>
        <v>0</v>
      </c>
      <c r="H233" s="1"/>
      <c r="I233" s="1"/>
      <c r="J233" s="1"/>
      <c r="K233" s="1"/>
      <c r="L233" s="16"/>
      <c r="M233" s="16"/>
      <c r="N233" s="16"/>
      <c r="O233" s="16"/>
      <c r="Q233" s="14">
        <v>17.1</v>
      </c>
    </row>
    <row r="234" spans="1:15" s="14" customFormat="1" ht="33.75" customHeight="1" hidden="1">
      <c r="A234" s="34"/>
      <c r="B234" s="1" t="s">
        <v>8</v>
      </c>
      <c r="C234" s="7">
        <v>0</v>
      </c>
      <c r="D234" s="7"/>
      <c r="E234" s="7"/>
      <c r="F234" s="7"/>
      <c r="G234" s="7">
        <f t="shared" si="9"/>
        <v>0</v>
      </c>
      <c r="H234" s="1"/>
      <c r="I234" s="1"/>
      <c r="J234" s="1"/>
      <c r="K234" s="1"/>
      <c r="L234" s="16"/>
      <c r="M234" s="16"/>
      <c r="N234" s="16"/>
      <c r="O234" s="16"/>
    </row>
    <row r="235" spans="1:15" s="14" customFormat="1" ht="33.75" customHeight="1" hidden="1">
      <c r="A235" s="34"/>
      <c r="B235" s="1" t="s">
        <v>9</v>
      </c>
      <c r="C235" s="7">
        <v>0</v>
      </c>
      <c r="D235" s="7"/>
      <c r="E235" s="7"/>
      <c r="F235" s="7"/>
      <c r="G235" s="7">
        <f t="shared" si="9"/>
        <v>0</v>
      </c>
      <c r="H235" s="1"/>
      <c r="I235" s="1"/>
      <c r="J235" s="1"/>
      <c r="K235" s="1"/>
      <c r="L235" s="16"/>
      <c r="M235" s="16"/>
      <c r="N235" s="16"/>
      <c r="O235" s="16"/>
    </row>
    <row r="236" spans="1:15" s="14" customFormat="1" ht="45.75" customHeight="1" hidden="1">
      <c r="A236" s="34"/>
      <c r="B236" s="1" t="s">
        <v>10</v>
      </c>
      <c r="C236" s="7">
        <v>0</v>
      </c>
      <c r="D236" s="7"/>
      <c r="E236" s="7"/>
      <c r="F236" s="7"/>
      <c r="G236" s="7">
        <f t="shared" si="9"/>
        <v>0</v>
      </c>
      <c r="H236" s="1"/>
      <c r="I236" s="1"/>
      <c r="J236" s="1"/>
      <c r="K236" s="1"/>
      <c r="L236" s="16"/>
      <c r="M236" s="16"/>
      <c r="N236" s="16"/>
      <c r="O236" s="16"/>
    </row>
    <row r="237" spans="1:17" s="14" customFormat="1" ht="33.75" customHeight="1" hidden="1">
      <c r="A237" s="34"/>
      <c r="B237" s="3" t="s">
        <v>40</v>
      </c>
      <c r="C237" s="7">
        <f>C238+C239+C240</f>
        <v>0</v>
      </c>
      <c r="D237" s="7">
        <f>D238+D239+D240</f>
        <v>0</v>
      </c>
      <c r="E237" s="7">
        <f>E238+E239+E240</f>
        <v>0</v>
      </c>
      <c r="F237" s="7"/>
      <c r="G237" s="7">
        <f t="shared" si="9"/>
        <v>0</v>
      </c>
      <c r="H237" s="1"/>
      <c r="I237" s="1"/>
      <c r="J237" s="1"/>
      <c r="K237" s="1"/>
      <c r="L237" s="16"/>
      <c r="M237" s="16"/>
      <c r="N237" s="16"/>
      <c r="O237" s="16"/>
      <c r="Q237" s="14">
        <v>4</v>
      </c>
    </row>
    <row r="238" spans="1:15" s="14" customFormat="1" ht="33.75" customHeight="1" hidden="1">
      <c r="A238" s="34"/>
      <c r="B238" s="1" t="s">
        <v>8</v>
      </c>
      <c r="C238" s="7">
        <v>0</v>
      </c>
      <c r="D238" s="7"/>
      <c r="E238" s="7"/>
      <c r="F238" s="7"/>
      <c r="G238" s="7">
        <f t="shared" si="9"/>
        <v>0</v>
      </c>
      <c r="H238" s="1"/>
      <c r="I238" s="1"/>
      <c r="J238" s="1"/>
      <c r="K238" s="1"/>
      <c r="L238" s="16"/>
      <c r="M238" s="16"/>
      <c r="N238" s="16"/>
      <c r="O238" s="16"/>
    </row>
    <row r="239" spans="1:15" s="14" customFormat="1" ht="33.75" customHeight="1" hidden="1">
      <c r="A239" s="34"/>
      <c r="B239" s="1" t="s">
        <v>9</v>
      </c>
      <c r="C239" s="7">
        <v>0</v>
      </c>
      <c r="D239" s="7"/>
      <c r="E239" s="7"/>
      <c r="F239" s="7"/>
      <c r="G239" s="7">
        <f t="shared" si="9"/>
        <v>0</v>
      </c>
      <c r="H239" s="1"/>
      <c r="I239" s="1"/>
      <c r="J239" s="1"/>
      <c r="K239" s="1"/>
      <c r="L239" s="16"/>
      <c r="M239" s="16"/>
      <c r="N239" s="16"/>
      <c r="O239" s="16"/>
    </row>
    <row r="240" spans="1:15" s="14" customFormat="1" ht="45.75" customHeight="1" hidden="1">
      <c r="A240" s="34"/>
      <c r="B240" s="1" t="s">
        <v>10</v>
      </c>
      <c r="C240" s="7">
        <v>0</v>
      </c>
      <c r="D240" s="7"/>
      <c r="E240" s="7"/>
      <c r="F240" s="7"/>
      <c r="G240" s="7">
        <f t="shared" si="9"/>
        <v>0</v>
      </c>
      <c r="H240" s="1"/>
      <c r="I240" s="1"/>
      <c r="J240" s="1"/>
      <c r="K240" s="1"/>
      <c r="L240" s="16"/>
      <c r="M240" s="16"/>
      <c r="N240" s="16"/>
      <c r="O240" s="16"/>
    </row>
    <row r="241" spans="1:17" s="14" customFormat="1" ht="33.75" customHeight="1" hidden="1">
      <c r="A241" s="34"/>
      <c r="B241" s="1" t="s">
        <v>41</v>
      </c>
      <c r="C241" s="7">
        <f>C242+C243+C244</f>
        <v>0</v>
      </c>
      <c r="D241" s="7">
        <f>D242+D243+D244</f>
        <v>0</v>
      </c>
      <c r="E241" s="7">
        <f>E242+E243+E244</f>
        <v>0</v>
      </c>
      <c r="F241" s="7"/>
      <c r="G241" s="7">
        <f t="shared" si="9"/>
        <v>0</v>
      </c>
      <c r="H241" s="1"/>
      <c r="I241" s="1"/>
      <c r="J241" s="1"/>
      <c r="K241" s="1"/>
      <c r="L241" s="16"/>
      <c r="M241" s="16"/>
      <c r="N241" s="16"/>
      <c r="O241" s="16"/>
      <c r="Q241" s="14">
        <v>7.6</v>
      </c>
    </row>
    <row r="242" spans="1:15" s="14" customFormat="1" ht="33.75" customHeight="1" hidden="1">
      <c r="A242" s="34"/>
      <c r="B242" s="1" t="s">
        <v>8</v>
      </c>
      <c r="C242" s="7">
        <v>0</v>
      </c>
      <c r="D242" s="7"/>
      <c r="E242" s="7"/>
      <c r="F242" s="7"/>
      <c r="G242" s="7">
        <f t="shared" si="9"/>
        <v>0</v>
      </c>
      <c r="H242" s="1"/>
      <c r="I242" s="1"/>
      <c r="J242" s="1"/>
      <c r="K242" s="1"/>
      <c r="L242" s="16"/>
      <c r="M242" s="16"/>
      <c r="N242" s="16"/>
      <c r="O242" s="16"/>
    </row>
    <row r="243" spans="1:15" s="14" customFormat="1" ht="33.75" customHeight="1" hidden="1">
      <c r="A243" s="34"/>
      <c r="B243" s="1" t="s">
        <v>9</v>
      </c>
      <c r="C243" s="7">
        <v>0</v>
      </c>
      <c r="D243" s="7"/>
      <c r="E243" s="7"/>
      <c r="F243" s="7"/>
      <c r="G243" s="7">
        <f t="shared" si="9"/>
        <v>0</v>
      </c>
      <c r="H243" s="1"/>
      <c r="I243" s="1"/>
      <c r="J243" s="1"/>
      <c r="K243" s="1"/>
      <c r="L243" s="16"/>
      <c r="M243" s="16"/>
      <c r="N243" s="16"/>
      <c r="O243" s="16"/>
    </row>
    <row r="244" spans="1:15" s="14" customFormat="1" ht="46.5" customHeight="1" hidden="1">
      <c r="A244" s="34"/>
      <c r="B244" s="1" t="s">
        <v>10</v>
      </c>
      <c r="C244" s="7">
        <v>0</v>
      </c>
      <c r="D244" s="7"/>
      <c r="E244" s="7"/>
      <c r="F244" s="7"/>
      <c r="G244" s="7">
        <f t="shared" si="9"/>
        <v>0</v>
      </c>
      <c r="H244" s="1"/>
      <c r="I244" s="1"/>
      <c r="J244" s="1"/>
      <c r="K244" s="1"/>
      <c r="L244" s="16"/>
      <c r="M244" s="16"/>
      <c r="N244" s="16"/>
      <c r="O244" s="16"/>
    </row>
    <row r="245" spans="1:17" s="14" customFormat="1" ht="33.75" customHeight="1" hidden="1">
      <c r="A245" s="34"/>
      <c r="B245" s="1" t="s">
        <v>42</v>
      </c>
      <c r="C245" s="7">
        <f>C246+C247+C248</f>
        <v>0</v>
      </c>
      <c r="D245" s="7">
        <f>D246+D247+D248</f>
        <v>0</v>
      </c>
      <c r="E245" s="7">
        <f>E246+E247+E248</f>
        <v>0</v>
      </c>
      <c r="F245" s="7"/>
      <c r="G245" s="7">
        <f t="shared" si="9"/>
        <v>0</v>
      </c>
      <c r="H245" s="1"/>
      <c r="I245" s="1"/>
      <c r="J245" s="1"/>
      <c r="K245" s="1"/>
      <c r="L245" s="16"/>
      <c r="M245" s="16"/>
      <c r="N245" s="16"/>
      <c r="O245" s="16"/>
      <c r="Q245" s="14">
        <v>5.6</v>
      </c>
    </row>
    <row r="246" spans="1:15" s="14" customFormat="1" ht="33.75" customHeight="1" hidden="1">
      <c r="A246" s="34"/>
      <c r="B246" s="1" t="s">
        <v>8</v>
      </c>
      <c r="C246" s="7">
        <v>0</v>
      </c>
      <c r="D246" s="7"/>
      <c r="E246" s="7"/>
      <c r="F246" s="7"/>
      <c r="G246" s="7">
        <f t="shared" si="9"/>
        <v>0</v>
      </c>
      <c r="H246" s="1"/>
      <c r="I246" s="1"/>
      <c r="J246" s="1"/>
      <c r="K246" s="1"/>
      <c r="L246" s="16"/>
      <c r="M246" s="16"/>
      <c r="N246" s="16"/>
      <c r="O246" s="16"/>
    </row>
    <row r="247" spans="1:15" s="14" customFormat="1" ht="33.75" customHeight="1" hidden="1">
      <c r="A247" s="34"/>
      <c r="B247" s="1" t="s">
        <v>9</v>
      </c>
      <c r="C247" s="7">
        <v>0</v>
      </c>
      <c r="D247" s="7"/>
      <c r="E247" s="7"/>
      <c r="F247" s="7"/>
      <c r="G247" s="7">
        <f t="shared" si="9"/>
        <v>0</v>
      </c>
      <c r="H247" s="1"/>
      <c r="I247" s="1"/>
      <c r="J247" s="1"/>
      <c r="K247" s="1"/>
      <c r="L247" s="16"/>
      <c r="M247" s="16"/>
      <c r="N247" s="16"/>
      <c r="O247" s="16"/>
    </row>
    <row r="248" spans="1:15" s="14" customFormat="1" ht="33.75" customHeight="1" hidden="1">
      <c r="A248" s="34"/>
      <c r="B248" s="1" t="s">
        <v>10</v>
      </c>
      <c r="C248" s="7">
        <v>0</v>
      </c>
      <c r="D248" s="7"/>
      <c r="E248" s="7"/>
      <c r="F248" s="7"/>
      <c r="G248" s="7">
        <f t="shared" si="9"/>
        <v>0</v>
      </c>
      <c r="H248" s="1"/>
      <c r="I248" s="1"/>
      <c r="J248" s="1"/>
      <c r="K248" s="1"/>
      <c r="L248" s="16"/>
      <c r="M248" s="16"/>
      <c r="N248" s="16"/>
      <c r="O248" s="16"/>
    </row>
    <row r="249" spans="1:17" s="14" customFormat="1" ht="33.75" customHeight="1" hidden="1">
      <c r="A249" s="34"/>
      <c r="B249" s="3" t="s">
        <v>43</v>
      </c>
      <c r="C249" s="7">
        <f>C250+C251+C252</f>
        <v>0</v>
      </c>
      <c r="D249" s="7">
        <f>D250+D251+D252</f>
        <v>0</v>
      </c>
      <c r="E249" s="7">
        <f>E250+E251+E252</f>
        <v>0</v>
      </c>
      <c r="F249" s="7"/>
      <c r="G249" s="7">
        <f t="shared" si="9"/>
        <v>0</v>
      </c>
      <c r="H249" s="1"/>
      <c r="I249" s="1"/>
      <c r="J249" s="1"/>
      <c r="K249" s="1"/>
      <c r="L249" s="16"/>
      <c r="M249" s="16"/>
      <c r="N249" s="16"/>
      <c r="O249" s="16"/>
      <c r="Q249" s="14">
        <v>8.8</v>
      </c>
    </row>
    <row r="250" spans="1:15" s="14" customFormat="1" ht="33.75" customHeight="1" hidden="1">
      <c r="A250" s="34"/>
      <c r="B250" s="1" t="s">
        <v>8</v>
      </c>
      <c r="C250" s="7">
        <v>0</v>
      </c>
      <c r="D250" s="7"/>
      <c r="E250" s="7"/>
      <c r="F250" s="7"/>
      <c r="G250" s="7">
        <f t="shared" si="9"/>
        <v>0</v>
      </c>
      <c r="H250" s="1"/>
      <c r="I250" s="1"/>
      <c r="J250" s="1"/>
      <c r="K250" s="1"/>
      <c r="L250" s="16"/>
      <c r="M250" s="16"/>
      <c r="N250" s="16"/>
      <c r="O250" s="16"/>
    </row>
    <row r="251" spans="1:15" s="14" customFormat="1" ht="33.75" customHeight="1" hidden="1">
      <c r="A251" s="34"/>
      <c r="B251" s="1" t="s">
        <v>9</v>
      </c>
      <c r="C251" s="7">
        <v>0</v>
      </c>
      <c r="D251" s="7"/>
      <c r="E251" s="7"/>
      <c r="F251" s="7"/>
      <c r="G251" s="7">
        <f t="shared" si="9"/>
        <v>0</v>
      </c>
      <c r="H251" s="1"/>
      <c r="I251" s="1"/>
      <c r="J251" s="1"/>
      <c r="K251" s="1"/>
      <c r="L251" s="16"/>
      <c r="M251" s="16"/>
      <c r="N251" s="16"/>
      <c r="O251" s="16"/>
    </row>
    <row r="252" spans="1:15" s="14" customFormat="1" ht="46.5" customHeight="1" hidden="1">
      <c r="A252" s="35"/>
      <c r="B252" s="1" t="s">
        <v>10</v>
      </c>
      <c r="C252" s="7">
        <v>0</v>
      </c>
      <c r="D252" s="7"/>
      <c r="E252" s="7"/>
      <c r="F252" s="7"/>
      <c r="G252" s="7">
        <f t="shared" si="9"/>
        <v>0</v>
      </c>
      <c r="H252" s="1"/>
      <c r="I252" s="1"/>
      <c r="J252" s="1"/>
      <c r="K252" s="1"/>
      <c r="L252" s="16"/>
      <c r="M252" s="16"/>
      <c r="N252" s="16"/>
      <c r="O252" s="16"/>
    </row>
    <row r="253" spans="1:15" s="14" customFormat="1" ht="51.75" customHeight="1" hidden="1">
      <c r="A253" s="43" t="s">
        <v>65</v>
      </c>
      <c r="B253" s="1" t="s">
        <v>26</v>
      </c>
      <c r="C253" s="7">
        <f>C254+C255+C256</f>
        <v>0</v>
      </c>
      <c r="D253" s="7">
        <f>D254+D255+D256</f>
        <v>0</v>
      </c>
      <c r="E253" s="7">
        <f>E254+E255+E256</f>
        <v>0</v>
      </c>
      <c r="F253" s="7"/>
      <c r="G253" s="7">
        <f t="shared" si="9"/>
        <v>0</v>
      </c>
      <c r="H253" s="1" t="s">
        <v>23</v>
      </c>
      <c r="I253" s="1" t="s">
        <v>24</v>
      </c>
      <c r="J253" s="1">
        <v>0</v>
      </c>
      <c r="K253" s="1">
        <v>0</v>
      </c>
      <c r="L253" s="1">
        <v>750</v>
      </c>
      <c r="M253" s="1">
        <v>750</v>
      </c>
      <c r="N253" s="1"/>
      <c r="O253" s="1">
        <v>1500</v>
      </c>
    </row>
    <row r="254" spans="1:15" s="14" customFormat="1" ht="33.75" customHeight="1" hidden="1">
      <c r="A254" s="43"/>
      <c r="B254" s="1" t="s">
        <v>8</v>
      </c>
      <c r="C254" s="7">
        <v>0</v>
      </c>
      <c r="D254" s="7">
        <v>0</v>
      </c>
      <c r="E254" s="7">
        <v>0</v>
      </c>
      <c r="F254" s="7"/>
      <c r="G254" s="7">
        <f t="shared" si="9"/>
        <v>0</v>
      </c>
      <c r="H254" s="43" t="s">
        <v>25</v>
      </c>
      <c r="I254" s="43" t="s">
        <v>14</v>
      </c>
      <c r="J254" s="43">
        <v>0</v>
      </c>
      <c r="K254" s="43">
        <v>0</v>
      </c>
      <c r="L254" s="43">
        <v>4662</v>
      </c>
      <c r="M254" s="43">
        <v>0</v>
      </c>
      <c r="N254" s="1"/>
      <c r="O254" s="43">
        <v>4662</v>
      </c>
    </row>
    <row r="255" spans="1:15" s="14" customFormat="1" ht="33.75" customHeight="1" hidden="1">
      <c r="A255" s="43"/>
      <c r="B255" s="1" t="s">
        <v>9</v>
      </c>
      <c r="C255" s="7">
        <v>0</v>
      </c>
      <c r="D255" s="7">
        <v>0</v>
      </c>
      <c r="E255" s="7">
        <v>0</v>
      </c>
      <c r="F255" s="7"/>
      <c r="G255" s="7">
        <f>C255+D255+E255+F255</f>
        <v>0</v>
      </c>
      <c r="H255" s="43"/>
      <c r="I255" s="43"/>
      <c r="J255" s="43"/>
      <c r="K255" s="43"/>
      <c r="L255" s="43"/>
      <c r="M255" s="43"/>
      <c r="N255" s="1"/>
      <c r="O255" s="43"/>
    </row>
    <row r="256" spans="1:15" s="14" customFormat="1" ht="51" customHeight="1" hidden="1">
      <c r="A256" s="43"/>
      <c r="B256" s="1" t="s">
        <v>10</v>
      </c>
      <c r="C256" s="7">
        <v>0</v>
      </c>
      <c r="D256" s="7">
        <v>0</v>
      </c>
      <c r="E256" s="7"/>
      <c r="F256" s="7"/>
      <c r="G256" s="7">
        <f>C256+D256+E256+F256</f>
        <v>0</v>
      </c>
      <c r="H256" s="43"/>
      <c r="I256" s="43"/>
      <c r="J256" s="43"/>
      <c r="K256" s="43"/>
      <c r="L256" s="43"/>
      <c r="M256" s="43"/>
      <c r="N256" s="1"/>
      <c r="O256" s="43"/>
    </row>
    <row r="257" spans="1:15" s="14" customFormat="1" ht="30" customHeight="1">
      <c r="A257" s="1" t="s">
        <v>15</v>
      </c>
      <c r="B257" s="1"/>
      <c r="C257" s="6">
        <f>C54+C102+C151+C204+C253</f>
        <v>26706.4</v>
      </c>
      <c r="D257" s="6">
        <f>D54+D102+D151+D204+D253</f>
        <v>18665.600000000002</v>
      </c>
      <c r="E257" s="6">
        <f>E54+E102+E151+E204+E253</f>
        <v>62527.8</v>
      </c>
      <c r="F257" s="6">
        <f>F54+F102+F151+F204+F253</f>
        <v>2916.8</v>
      </c>
      <c r="G257" s="7">
        <f>C257+D257+E257+F257</f>
        <v>110816.6</v>
      </c>
      <c r="H257" s="2"/>
      <c r="I257" s="2"/>
      <c r="J257" s="2"/>
      <c r="K257" s="2"/>
      <c r="L257" s="2"/>
      <c r="M257" s="2"/>
      <c r="N257" s="2"/>
      <c r="O257" s="2"/>
    </row>
    <row r="258" spans="1:17" s="14" customFormat="1" ht="33.75" customHeight="1" hidden="1">
      <c r="A258" s="1"/>
      <c r="B258" s="1"/>
      <c r="C258" s="7"/>
      <c r="D258" s="7"/>
      <c r="E258" s="7"/>
      <c r="F258" s="7"/>
      <c r="G258" s="7"/>
      <c r="H258" s="1"/>
      <c r="I258" s="1"/>
      <c r="J258" s="1"/>
      <c r="K258" s="1"/>
      <c r="L258" s="1"/>
      <c r="M258" s="1"/>
      <c r="N258" s="1"/>
      <c r="O258" s="1"/>
      <c r="Q258" s="14">
        <f>SUM(Q213:Q257)</f>
        <v>99.99999999999999</v>
      </c>
    </row>
    <row r="259" spans="1:15" s="14" customFormat="1" ht="18.75" customHeight="1">
      <c r="A259" s="46" t="s">
        <v>100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</row>
    <row r="260" spans="1:15" s="14" customFormat="1" ht="20.25" customHeight="1">
      <c r="A260" s="33" t="s">
        <v>101</v>
      </c>
      <c r="B260" s="21" t="s">
        <v>7</v>
      </c>
      <c r="C260" s="7">
        <f>C261+C262+C263</f>
        <v>440</v>
      </c>
      <c r="D260" s="1">
        <f>D261+D262+D263</f>
        <v>25000</v>
      </c>
      <c r="E260" s="1">
        <f>E261+E262+E263</f>
        <v>0</v>
      </c>
      <c r="F260" s="1">
        <f>F261+F262+F263</f>
        <v>0</v>
      </c>
      <c r="G260" s="1">
        <f>C260+D260+E260+F260</f>
        <v>25440</v>
      </c>
      <c r="H260" s="43" t="s">
        <v>11</v>
      </c>
      <c r="I260" s="43" t="s">
        <v>12</v>
      </c>
      <c r="J260" s="43">
        <v>0</v>
      </c>
      <c r="K260" s="43">
        <v>0</v>
      </c>
      <c r="L260" s="43">
        <v>5</v>
      </c>
      <c r="M260" s="43">
        <v>0</v>
      </c>
      <c r="N260" s="33">
        <v>0</v>
      </c>
      <c r="O260" s="43">
        <v>5</v>
      </c>
    </row>
    <row r="261" spans="1:15" s="14" customFormat="1" ht="36" customHeight="1">
      <c r="A261" s="34"/>
      <c r="B261" s="1" t="s">
        <v>8</v>
      </c>
      <c r="C261" s="7">
        <v>0</v>
      </c>
      <c r="D261" s="1">
        <v>0</v>
      </c>
      <c r="E261" s="1">
        <v>0</v>
      </c>
      <c r="F261" s="1">
        <v>0</v>
      </c>
      <c r="G261" s="1">
        <f>C261+D261+E261</f>
        <v>0</v>
      </c>
      <c r="H261" s="43"/>
      <c r="I261" s="43"/>
      <c r="J261" s="43"/>
      <c r="K261" s="43"/>
      <c r="L261" s="43"/>
      <c r="M261" s="43"/>
      <c r="N261" s="35"/>
      <c r="O261" s="43"/>
    </row>
    <row r="262" spans="1:15" s="14" customFormat="1" ht="38.25" customHeight="1">
      <c r="A262" s="34"/>
      <c r="B262" s="1" t="s">
        <v>9</v>
      </c>
      <c r="C262" s="7">
        <v>0</v>
      </c>
      <c r="D262" s="1">
        <v>0</v>
      </c>
      <c r="E262" s="1">
        <v>0</v>
      </c>
      <c r="F262" s="1">
        <v>0</v>
      </c>
      <c r="G262" s="1">
        <f>C262+D262+E262</f>
        <v>0</v>
      </c>
      <c r="H262" s="43" t="s">
        <v>13</v>
      </c>
      <c r="I262" s="43" t="s">
        <v>14</v>
      </c>
      <c r="J262" s="43">
        <v>0</v>
      </c>
      <c r="K262" s="43">
        <v>2</v>
      </c>
      <c r="L262" s="43">
        <v>2</v>
      </c>
      <c r="M262" s="43">
        <v>0</v>
      </c>
      <c r="N262" s="33">
        <v>0</v>
      </c>
      <c r="O262" s="43">
        <v>2</v>
      </c>
    </row>
    <row r="263" spans="1:15" s="14" customFormat="1" ht="69" customHeight="1">
      <c r="A263" s="35"/>
      <c r="B263" s="1" t="s">
        <v>10</v>
      </c>
      <c r="C263" s="7">
        <f>4000-3249-311</f>
        <v>440</v>
      </c>
      <c r="D263" s="1">
        <v>25000</v>
      </c>
      <c r="E263" s="1">
        <v>0</v>
      </c>
      <c r="F263" s="1">
        <v>0</v>
      </c>
      <c r="G263" s="1">
        <f>C263+D263+E263</f>
        <v>25440</v>
      </c>
      <c r="H263" s="43"/>
      <c r="I263" s="43"/>
      <c r="J263" s="43"/>
      <c r="K263" s="43"/>
      <c r="L263" s="43"/>
      <c r="M263" s="43"/>
      <c r="N263" s="35"/>
      <c r="O263" s="43"/>
    </row>
    <row r="264" spans="1:15" s="14" customFormat="1" ht="51.75" customHeight="1">
      <c r="A264" s="1" t="s">
        <v>15</v>
      </c>
      <c r="B264" s="1"/>
      <c r="C264" s="6">
        <f>C260</f>
        <v>440</v>
      </c>
      <c r="D264" s="2">
        <f>D260</f>
        <v>25000</v>
      </c>
      <c r="E264" s="2">
        <f>E260</f>
        <v>0</v>
      </c>
      <c r="F264" s="2">
        <f>F260</f>
        <v>0</v>
      </c>
      <c r="G264" s="2">
        <f>G260</f>
        <v>25440</v>
      </c>
      <c r="H264" s="2"/>
      <c r="I264" s="2"/>
      <c r="J264" s="2"/>
      <c r="K264" s="2"/>
      <c r="L264" s="2"/>
      <c r="M264" s="2"/>
      <c r="N264" s="2"/>
      <c r="O264" s="2"/>
    </row>
    <row r="265" spans="1:15" s="14" customFormat="1" ht="51.75" customHeight="1">
      <c r="A265" s="1" t="s">
        <v>27</v>
      </c>
      <c r="B265" s="1"/>
      <c r="C265" s="6">
        <f aca="true" t="shared" si="11" ref="C265:G267">C9+C13+C17+C21+C25+C29+C33+C40+C55+C103+C152+C261</f>
        <v>0</v>
      </c>
      <c r="D265" s="6">
        <f t="shared" si="11"/>
        <v>0</v>
      </c>
      <c r="E265" s="6">
        <f t="shared" si="11"/>
        <v>283424</v>
      </c>
      <c r="F265" s="6">
        <f t="shared" si="11"/>
        <v>0</v>
      </c>
      <c r="G265" s="6">
        <f t="shared" si="11"/>
        <v>283424</v>
      </c>
      <c r="H265" s="2"/>
      <c r="I265" s="2"/>
      <c r="J265" s="2"/>
      <c r="K265" s="2"/>
      <c r="L265" s="2"/>
      <c r="M265" s="2"/>
      <c r="N265" s="2"/>
      <c r="O265" s="2"/>
    </row>
    <row r="266" spans="1:15" s="14" customFormat="1" ht="51.75" customHeight="1">
      <c r="A266" s="1" t="s">
        <v>28</v>
      </c>
      <c r="B266" s="1"/>
      <c r="C266" s="6">
        <f t="shared" si="11"/>
        <v>0</v>
      </c>
      <c r="D266" s="6">
        <f t="shared" si="11"/>
        <v>0</v>
      </c>
      <c r="E266" s="6">
        <f t="shared" si="11"/>
        <v>225564</v>
      </c>
      <c r="F266" s="6">
        <f t="shared" si="11"/>
        <v>0</v>
      </c>
      <c r="G266" s="6">
        <f t="shared" si="11"/>
        <v>225564</v>
      </c>
      <c r="H266" s="2"/>
      <c r="I266" s="2"/>
      <c r="J266" s="2"/>
      <c r="K266" s="2"/>
      <c r="L266" s="2"/>
      <c r="M266" s="2"/>
      <c r="N266" s="2"/>
      <c r="O266" s="2"/>
    </row>
    <row r="267" spans="1:15" s="14" customFormat="1" ht="51.75" customHeight="1">
      <c r="A267" s="1" t="s">
        <v>29</v>
      </c>
      <c r="B267" s="1"/>
      <c r="C267" s="26">
        <f t="shared" si="11"/>
        <v>40093.600000000006</v>
      </c>
      <c r="D267" s="26">
        <f t="shared" si="11"/>
        <v>48665.600000000006</v>
      </c>
      <c r="E267" s="26">
        <f t="shared" si="11"/>
        <v>207357.80000000002</v>
      </c>
      <c r="F267" s="26">
        <f t="shared" si="11"/>
        <v>82916.8</v>
      </c>
      <c r="G267" s="26">
        <f t="shared" si="11"/>
        <v>379033.80000000005</v>
      </c>
      <c r="H267" s="2"/>
      <c r="I267" s="2"/>
      <c r="J267" s="2"/>
      <c r="K267" s="2"/>
      <c r="L267" s="2"/>
      <c r="M267" s="2"/>
      <c r="N267" s="2"/>
      <c r="O267" s="2"/>
    </row>
    <row r="268" spans="1:15" s="14" customFormat="1" ht="51.75" customHeight="1">
      <c r="A268" s="1" t="s">
        <v>30</v>
      </c>
      <c r="B268" s="1"/>
      <c r="C268" s="26">
        <f>C265+C266+C267</f>
        <v>40093.600000000006</v>
      </c>
      <c r="D268" s="26">
        <f>D265+D266+D267</f>
        <v>48665.600000000006</v>
      </c>
      <c r="E268" s="29">
        <f>E265+E266+E267</f>
        <v>716345.8</v>
      </c>
      <c r="F268" s="26">
        <f>F265+F266+F267</f>
        <v>82916.8</v>
      </c>
      <c r="G268" s="26">
        <f>G265+G266+G267</f>
        <v>888021.8</v>
      </c>
      <c r="H268" s="2"/>
      <c r="I268" s="2"/>
      <c r="J268" s="2"/>
      <c r="K268" s="2"/>
      <c r="L268" s="2"/>
      <c r="M268" s="2"/>
      <c r="N268" s="2"/>
      <c r="O268" s="2"/>
    </row>
    <row r="269" spans="1:15" s="14" customFormat="1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4" customFormat="1" ht="12.75" hidden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1:15" s="14" customFormat="1" ht="12.75" hidden="1">
      <c r="A271" s="17"/>
      <c r="B271" s="17"/>
      <c r="C271" s="2"/>
      <c r="D271" s="2">
        <v>186307</v>
      </c>
      <c r="E271" s="2">
        <v>146027</v>
      </c>
      <c r="F271" s="2"/>
      <c r="G271" s="2">
        <v>332334</v>
      </c>
      <c r="H271" s="17"/>
      <c r="I271" s="17"/>
      <c r="J271" s="17"/>
      <c r="K271" s="17"/>
      <c r="L271" s="17"/>
      <c r="M271" s="17"/>
      <c r="N271" s="17"/>
      <c r="O271" s="17"/>
    </row>
    <row r="272" spans="1:15" s="14" customFormat="1" ht="12.75" hidden="1">
      <c r="A272" s="17"/>
      <c r="B272" s="17"/>
      <c r="C272" s="2"/>
      <c r="D272" s="2">
        <v>223897.8</v>
      </c>
      <c r="E272" s="2">
        <v>101167</v>
      </c>
      <c r="F272" s="2"/>
      <c r="G272" s="2">
        <v>325064.8</v>
      </c>
      <c r="H272" s="17"/>
      <c r="I272" s="17"/>
      <c r="J272" s="17"/>
      <c r="K272" s="17"/>
      <c r="L272" s="17"/>
      <c r="M272" s="17"/>
      <c r="N272" s="17"/>
      <c r="O272" s="17"/>
    </row>
    <row r="273" spans="1:15" s="14" customFormat="1" ht="12.75" hidden="1">
      <c r="A273" s="17"/>
      <c r="B273" s="17"/>
      <c r="C273" s="2">
        <v>67957.5</v>
      </c>
      <c r="D273" s="2">
        <v>143364</v>
      </c>
      <c r="E273" s="2">
        <v>118474</v>
      </c>
      <c r="F273" s="2"/>
      <c r="G273" s="2">
        <v>329795.5</v>
      </c>
      <c r="H273" s="17"/>
      <c r="I273" s="17"/>
      <c r="J273" s="17"/>
      <c r="K273" s="17"/>
      <c r="L273" s="17"/>
      <c r="M273" s="17"/>
      <c r="N273" s="17"/>
      <c r="O273" s="17"/>
    </row>
    <row r="274" spans="1:15" s="14" customFormat="1" ht="12.75" hidden="1">
      <c r="A274" s="17"/>
      <c r="B274" s="17"/>
      <c r="C274" s="2">
        <v>67957.5</v>
      </c>
      <c r="D274" s="2">
        <v>553568.8</v>
      </c>
      <c r="E274" s="2">
        <v>365668</v>
      </c>
      <c r="F274" s="2"/>
      <c r="G274" s="2">
        <v>987194.3</v>
      </c>
      <c r="H274" s="17"/>
      <c r="I274" s="17"/>
      <c r="J274" s="17"/>
      <c r="K274" s="17"/>
      <c r="L274" s="17"/>
      <c r="M274" s="17"/>
      <c r="N274" s="17"/>
      <c r="O274" s="17"/>
    </row>
    <row r="275" spans="1:15" s="14" customFormat="1" ht="12.75" hidden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1:15" s="14" customFormat="1" ht="12.75" hidden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1:15" s="14" customFormat="1" ht="12.75" hidden="1">
      <c r="A277" s="17"/>
      <c r="B277" s="17"/>
      <c r="C277" s="17">
        <f>C273-C268</f>
        <v>27863.899999999994</v>
      </c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1:15" s="14" customFormat="1" ht="12.75" hidden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s="14" customFormat="1" ht="12.75" hidden="1">
      <c r="A279" s="17" t="s">
        <v>53</v>
      </c>
      <c r="B279" s="17" t="s">
        <v>54</v>
      </c>
      <c r="C279" s="17">
        <v>10500</v>
      </c>
      <c r="D279" s="17">
        <v>26000</v>
      </c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s="14" customFormat="1" ht="12.75" hidden="1">
      <c r="A280" s="17"/>
      <c r="B280" s="17" t="s">
        <v>69</v>
      </c>
      <c r="C280" s="17">
        <v>2000</v>
      </c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s="14" customFormat="1" ht="12.75" hidden="1">
      <c r="A281" s="17"/>
      <c r="B281" s="17" t="s">
        <v>70</v>
      </c>
      <c r="C281" s="17">
        <v>2000</v>
      </c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 s="14" customFormat="1" ht="12.75" hidden="1">
      <c r="A282" s="17"/>
      <c r="B282" s="17" t="s">
        <v>55</v>
      </c>
      <c r="C282" s="17">
        <v>9650</v>
      </c>
      <c r="D282" s="17">
        <v>56964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1:15" s="14" customFormat="1" ht="12.75" hidden="1">
      <c r="A283" s="17"/>
      <c r="B283" s="17" t="s">
        <v>56</v>
      </c>
      <c r="C283" s="17"/>
      <c r="D283" s="17">
        <v>0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1:15" s="14" customFormat="1" ht="12.75" hidden="1">
      <c r="A284" s="17" t="s">
        <v>45</v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1:15" s="14" customFormat="1" ht="12.75" hidden="1">
      <c r="A285" s="17" t="s">
        <v>46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1:15" s="14" customFormat="1" ht="12.75" hidden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1:15" s="14" customFormat="1" ht="12.75" hidden="1">
      <c r="A287" s="17" t="s">
        <v>47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1:15" s="14" customFormat="1" ht="12.75" hidden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s="14" customFormat="1" ht="12.75" hidden="1">
      <c r="A289" s="17"/>
      <c r="B289" s="17" t="s">
        <v>57</v>
      </c>
      <c r="C289" s="17">
        <v>4000</v>
      </c>
      <c r="D289" s="17">
        <v>30000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1:15" s="14" customFormat="1" ht="12.75" hidden="1">
      <c r="A290" s="17"/>
      <c r="B290" s="17" t="s">
        <v>58</v>
      </c>
      <c r="C290" s="17">
        <f>C279+C282+C283+C289+C281+C280</f>
        <v>28150</v>
      </c>
      <c r="D290" s="17">
        <f>D279+D282+D283+D289</f>
        <v>112964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 s="14" customFormat="1" ht="12.75" hidden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1:15" s="14" customFormat="1" ht="12.75" hidden="1">
      <c r="A292" s="17" t="s">
        <v>59</v>
      </c>
      <c r="B292" s="17" t="s">
        <v>56</v>
      </c>
      <c r="C292" s="17">
        <v>0</v>
      </c>
      <c r="D292" s="17">
        <v>34560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1:15" s="14" customFormat="1" ht="12.75" hidden="1">
      <c r="A293" s="17"/>
      <c r="B293" s="17" t="s">
        <v>60</v>
      </c>
      <c r="C293" s="17">
        <v>0</v>
      </c>
      <c r="D293" s="17">
        <v>20000</v>
      </c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1:15" s="14" customFormat="1" ht="12.75" hidden="1">
      <c r="A294" s="17"/>
      <c r="B294" s="17" t="s">
        <v>58</v>
      </c>
      <c r="C294" s="17">
        <f>C292+C293</f>
        <v>0</v>
      </c>
      <c r="D294" s="17">
        <f>D292+D293</f>
        <v>54560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1:15" s="14" customFormat="1" ht="12.75" hidden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1:15" s="14" customFormat="1" ht="12.75" hidden="1">
      <c r="A296" s="17" t="s">
        <v>61</v>
      </c>
      <c r="B296" s="17" t="s">
        <v>62</v>
      </c>
      <c r="C296" s="18">
        <f>C54</f>
        <v>14788.400000000001</v>
      </c>
      <c r="D296" s="18">
        <v>0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1:15" s="14" customFormat="1" ht="12.75" hidden="1">
      <c r="A297" s="17"/>
      <c r="B297" s="17" t="s">
        <v>71</v>
      </c>
      <c r="C297" s="18">
        <f>C102</f>
        <v>11918</v>
      </c>
      <c r="D297" s="18">
        <f>D102</f>
        <v>18207.600000000002</v>
      </c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1:15" s="14" customFormat="1" ht="12.75" hidden="1">
      <c r="A298" s="17"/>
      <c r="B298" s="17" t="s">
        <v>63</v>
      </c>
      <c r="C298" s="18">
        <f>C151</f>
        <v>0</v>
      </c>
      <c r="D298" s="18">
        <f>D151</f>
        <v>370</v>
      </c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1:15" s="14" customFormat="1" ht="12.75" hidden="1">
      <c r="A299" s="17"/>
      <c r="B299" s="17" t="s">
        <v>58</v>
      </c>
      <c r="C299" s="17">
        <f>C296+C298+C297</f>
        <v>26706.4</v>
      </c>
      <c r="D299" s="18">
        <f>D296+D298+D297</f>
        <v>18577.600000000002</v>
      </c>
      <c r="E299" s="18"/>
      <c r="F299" s="18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1:15" s="14" customFormat="1" ht="12.75" hidden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5" s="14" customFormat="1" ht="12.75" hidden="1">
      <c r="A301" s="17"/>
      <c r="B301" s="17" t="s">
        <v>64</v>
      </c>
      <c r="C301" s="17">
        <f>C299+C294+C290</f>
        <v>54856.4</v>
      </c>
      <c r="D301" s="18">
        <f>D299+D294+D290</f>
        <v>186101.6</v>
      </c>
      <c r="E301" s="18"/>
      <c r="F301" s="18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1:15" s="14" customFormat="1" ht="12.75" hidden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1:15" s="14" customFormat="1" ht="12.75" hidden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1:15" s="14" customFormat="1" ht="12.75" hidden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1:15" s="14" customFormat="1" ht="3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s="14" customFormat="1" ht="12.75" customHeight="1">
      <c r="A306" s="68" t="s">
        <v>85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s="14" customFormat="1" ht="12.7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s="14" customFormat="1" ht="12.7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s="14" customFormat="1" ht="12.7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s="14" customFormat="1" ht="44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s="14" customFormat="1" ht="10.5" customHeight="1">
      <c r="A311" s="68" t="s">
        <v>96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</row>
    <row r="312" spans="1:15" s="14" customFormat="1" ht="18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</row>
    <row r="313" spans="1:15" s="14" customFormat="1" ht="12.75" customHeight="1" hidden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</row>
    <row r="314" spans="1:15" s="14" customFormat="1" ht="12.75" customHeight="1" hidden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</row>
    <row r="315" spans="1:15" s="14" customFormat="1" ht="12.75" customHeight="1" hidden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</row>
    <row r="316" spans="1:15" s="14" customFormat="1" ht="12.75" customHeight="1" hidden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</row>
    <row r="317" spans="1:15" s="14" customFormat="1" ht="12.75" customHeight="1" hidden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</row>
    <row r="318" spans="1:15" s="14" customFormat="1" ht="12.75" customHeight="1" hidden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</row>
    <row r="319" spans="1:15" s="14" customFormat="1" ht="12.75" customHeight="1" hidden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</row>
    <row r="320" spans="1:15" s="14" customFormat="1" ht="12.75" customHeight="1" hidden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</row>
    <row r="321" spans="1:15" s="14" customFormat="1" ht="6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</row>
    <row r="322" spans="1:15" s="14" customFormat="1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1:15" s="14" customFormat="1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1:15" s="14" customFormat="1" ht="12.75">
      <c r="A324" s="69" t="s">
        <v>102</v>
      </c>
      <c r="B324" s="6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1:15" s="14" customFormat="1" ht="12.75">
      <c r="A325" s="69"/>
      <c r="B325" s="6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1:15" s="14" customFormat="1" ht="12.75">
      <c r="A326" s="69"/>
      <c r="B326" s="6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1:15" s="14" customFormat="1" ht="8.25" customHeight="1">
      <c r="A327" s="69"/>
      <c r="B327" s="6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1:15" s="14" customFormat="1" ht="37.5" customHeight="1">
      <c r="A328" s="69"/>
      <c r="B328" s="69"/>
      <c r="C328" s="30"/>
      <c r="D328" s="30"/>
      <c r="E328" s="30"/>
      <c r="F328" s="30"/>
      <c r="G328" s="30"/>
      <c r="H328" s="30"/>
      <c r="I328" s="30"/>
      <c r="J328" s="30"/>
      <c r="K328" s="30"/>
      <c r="L328" s="31"/>
      <c r="M328" s="32"/>
      <c r="N328" s="70" t="s">
        <v>103</v>
      </c>
      <c r="O328" s="70"/>
    </row>
    <row r="329" spans="1:15" s="14" customFormat="1" ht="1.5" customHeight="1" hidden="1">
      <c r="A329" s="69"/>
      <c r="B329" s="6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1:15" s="14" customFormat="1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s="14" customFormat="1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1:15" s="14" customFormat="1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1:15" s="14" customFormat="1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s="14" customFormat="1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1:15" s="14" customFormat="1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1:15" s="14" customFormat="1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1:15" s="14" customFormat="1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1:15" s="14" customFormat="1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1:15" s="14" customFormat="1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1:15" s="14" customFormat="1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1:15" s="14" customFormat="1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s="14" customFormat="1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1:15" s="14" customFormat="1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1:15" s="14" customFormat="1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1:15" s="14" customFormat="1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1:15" s="14" customFormat="1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1:15" s="14" customFormat="1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1:15" s="14" customFormat="1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1:15" s="14" customFormat="1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1:15" s="14" customFormat="1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1:15" s="14" customFormat="1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1:15" s="14" customFormat="1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1:15" s="14" customFormat="1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1:15" s="14" customFormat="1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1:15" s="14" customFormat="1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 s="14" customFormat="1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1:15" s="14" customFormat="1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s="14" customFormat="1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s="14" customFormat="1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1:15" s="14" customFormat="1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1:15" s="14" customFormat="1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1:15" s="14" customFormat="1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1:15" s="14" customFormat="1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1:15" s="14" customFormat="1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1:15" s="14" customFormat="1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1:15" s="14" customFormat="1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1:15" s="14" customFormat="1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1:15" s="14" customFormat="1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1:15" s="14" customFormat="1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1:15" s="14" customFormat="1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1:15" s="14" customFormat="1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1:15" s="14" customFormat="1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1:15" s="14" customFormat="1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1:15" s="14" customFormat="1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1:15" s="14" customFormat="1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1:15" s="14" customFormat="1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1:15" s="14" customFormat="1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1:15" s="14" customFormat="1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1:15" s="14" customFormat="1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1:15" s="14" customFormat="1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1:15" s="14" customFormat="1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1:15" s="14" customFormat="1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1:15" s="14" customFormat="1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1:15" s="14" customFormat="1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1:15" s="14" customFormat="1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1:15" s="14" customFormat="1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1:15" s="14" customFormat="1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1:15" s="14" customFormat="1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1:15" s="14" customFormat="1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1:15" s="14" customFormat="1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1:15" s="14" customFormat="1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1:15" s="14" customFormat="1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1:15" s="14" customFormat="1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20" customFormat="1" ht="12.75">
      <c r="B417" s="14"/>
    </row>
    <row r="418" s="20" customFormat="1" ht="12.75">
      <c r="B418" s="14"/>
    </row>
    <row r="419" s="20" customFormat="1" ht="12.75">
      <c r="B419" s="14"/>
    </row>
    <row r="420" s="20" customFormat="1" ht="12.75">
      <c r="B420" s="14"/>
    </row>
    <row r="421" s="20" customFormat="1" ht="12.75">
      <c r="B421" s="14"/>
    </row>
    <row r="422" s="20" customFormat="1" ht="12.75">
      <c r="B422" s="14"/>
    </row>
    <row r="423" s="20" customFormat="1" ht="12.75">
      <c r="B423" s="14"/>
    </row>
    <row r="424" s="20" customFormat="1" ht="12.75">
      <c r="B424" s="14"/>
    </row>
    <row r="425" s="20" customFormat="1" ht="12.75">
      <c r="B425" s="14"/>
    </row>
    <row r="426" s="20" customFormat="1" ht="12.75">
      <c r="B426" s="14"/>
    </row>
    <row r="427" s="20" customFormat="1" ht="12.75">
      <c r="B427" s="14"/>
    </row>
    <row r="428" s="20" customFormat="1" ht="12.75">
      <c r="B428" s="14"/>
    </row>
    <row r="429" s="20" customFormat="1" ht="12.75">
      <c r="B429" s="14"/>
    </row>
    <row r="430" s="20" customFormat="1" ht="12.75">
      <c r="B430" s="14"/>
    </row>
    <row r="431" s="20" customFormat="1" ht="12.75">
      <c r="B431" s="14"/>
    </row>
    <row r="432" s="20" customFormat="1" ht="12.75">
      <c r="B432" s="14"/>
    </row>
    <row r="433" s="20" customFormat="1" ht="12.75">
      <c r="B433" s="14"/>
    </row>
    <row r="434" s="20" customFormat="1" ht="12.75">
      <c r="B434" s="14"/>
    </row>
    <row r="435" s="20" customFormat="1" ht="12.75">
      <c r="B435" s="14"/>
    </row>
    <row r="436" s="20" customFormat="1" ht="12.75">
      <c r="B436" s="14"/>
    </row>
    <row r="437" s="20" customFormat="1" ht="12.75">
      <c r="B437" s="14"/>
    </row>
    <row r="438" s="20" customFormat="1" ht="12.75">
      <c r="B438" s="14"/>
    </row>
    <row r="439" s="20" customFormat="1" ht="12.75">
      <c r="B439" s="14"/>
    </row>
    <row r="440" s="20" customFormat="1" ht="12.75">
      <c r="B440" s="14"/>
    </row>
    <row r="441" s="20" customFormat="1" ht="12.75">
      <c r="B441" s="14"/>
    </row>
    <row r="442" s="20" customFormat="1" ht="12.75">
      <c r="B442" s="14"/>
    </row>
    <row r="443" s="20" customFormat="1" ht="12.75">
      <c r="B443" s="14"/>
    </row>
    <row r="444" s="20" customFormat="1" ht="12.75">
      <c r="B444" s="14"/>
    </row>
    <row r="445" s="20" customFormat="1" ht="12.75">
      <c r="B445" s="14"/>
    </row>
  </sheetData>
  <sheetProtection/>
  <mergeCells count="439">
    <mergeCell ref="A58:A73"/>
    <mergeCell ref="A74:A89"/>
    <mergeCell ref="A90:A101"/>
    <mergeCell ref="A106:A117"/>
    <mergeCell ref="A118:A133"/>
    <mergeCell ref="A134:A149"/>
    <mergeCell ref="A156:A178"/>
    <mergeCell ref="L184:L186"/>
    <mergeCell ref="M184:M186"/>
    <mergeCell ref="N184:N186"/>
    <mergeCell ref="O184:O186"/>
    <mergeCell ref="L2:O2"/>
    <mergeCell ref="H184:H186"/>
    <mergeCell ref="I184:I186"/>
    <mergeCell ref="J184:J186"/>
    <mergeCell ref="K184:K186"/>
    <mergeCell ref="L1:O1"/>
    <mergeCell ref="M138:M141"/>
    <mergeCell ref="N138:N141"/>
    <mergeCell ref="O138:O141"/>
    <mergeCell ref="N126:N129"/>
    <mergeCell ref="J126:J129"/>
    <mergeCell ref="M130:M133"/>
    <mergeCell ref="L126:L129"/>
    <mergeCell ref="M126:M129"/>
    <mergeCell ref="N130:N133"/>
    <mergeCell ref="I130:I133"/>
    <mergeCell ref="M134:M137"/>
    <mergeCell ref="J146:J149"/>
    <mergeCell ref="K146:K149"/>
    <mergeCell ref="O122:O125"/>
    <mergeCell ref="L114:L117"/>
    <mergeCell ref="O126:O129"/>
    <mergeCell ref="I138:I141"/>
    <mergeCell ref="J138:J141"/>
    <mergeCell ref="K138:K141"/>
    <mergeCell ref="N110:N113"/>
    <mergeCell ref="H102:H105"/>
    <mergeCell ref="I102:I105"/>
    <mergeCell ref="N134:N137"/>
    <mergeCell ref="H122:H125"/>
    <mergeCell ref="I122:I125"/>
    <mergeCell ref="J122:J125"/>
    <mergeCell ref="K122:K125"/>
    <mergeCell ref="L122:L125"/>
    <mergeCell ref="M122:M125"/>
    <mergeCell ref="N94:N97"/>
    <mergeCell ref="L90:L93"/>
    <mergeCell ref="M90:M93"/>
    <mergeCell ref="O94:O97"/>
    <mergeCell ref="H110:H113"/>
    <mergeCell ref="I110:I113"/>
    <mergeCell ref="J110:J113"/>
    <mergeCell ref="K110:K113"/>
    <mergeCell ref="L110:L113"/>
    <mergeCell ref="M110:M113"/>
    <mergeCell ref="H94:H97"/>
    <mergeCell ref="I94:I97"/>
    <mergeCell ref="J94:J97"/>
    <mergeCell ref="K94:K97"/>
    <mergeCell ref="L94:L97"/>
    <mergeCell ref="M94:M97"/>
    <mergeCell ref="N82:N85"/>
    <mergeCell ref="O82:O85"/>
    <mergeCell ref="N86:N89"/>
    <mergeCell ref="O86:O89"/>
    <mergeCell ref="L86:L89"/>
    <mergeCell ref="N90:N93"/>
    <mergeCell ref="O90:O93"/>
    <mergeCell ref="J16:J19"/>
    <mergeCell ref="K16:K19"/>
    <mergeCell ref="L16:L19"/>
    <mergeCell ref="M16:M19"/>
    <mergeCell ref="N16:N19"/>
    <mergeCell ref="O16:O19"/>
    <mergeCell ref="A54:A57"/>
    <mergeCell ref="A102:A105"/>
    <mergeCell ref="N156:N158"/>
    <mergeCell ref="N172:N174"/>
    <mergeCell ref="H78:H81"/>
    <mergeCell ref="I78:I81"/>
    <mergeCell ref="J78:J81"/>
    <mergeCell ref="K78:K81"/>
    <mergeCell ref="I126:I129"/>
    <mergeCell ref="J86:J89"/>
    <mergeCell ref="M20:M23"/>
    <mergeCell ref="N20:N23"/>
    <mergeCell ref="O20:O23"/>
    <mergeCell ref="H24:H27"/>
    <mergeCell ref="I24:I27"/>
    <mergeCell ref="J24:J27"/>
    <mergeCell ref="K24:K27"/>
    <mergeCell ref="L24:L27"/>
    <mergeCell ref="M24:M27"/>
    <mergeCell ref="N24:N27"/>
    <mergeCell ref="O24:O27"/>
    <mergeCell ref="A28:A31"/>
    <mergeCell ref="H28:H29"/>
    <mergeCell ref="I28:I29"/>
    <mergeCell ref="J28:J29"/>
    <mergeCell ref="K28:K29"/>
    <mergeCell ref="L28:L29"/>
    <mergeCell ref="M28:M29"/>
    <mergeCell ref="N28:N29"/>
    <mergeCell ref="O28:O29"/>
    <mergeCell ref="H30:H31"/>
    <mergeCell ref="I30:I31"/>
    <mergeCell ref="J30:J31"/>
    <mergeCell ref="K30:K31"/>
    <mergeCell ref="L30:L31"/>
    <mergeCell ref="M30:M31"/>
    <mergeCell ref="N30:N31"/>
    <mergeCell ref="O30:O31"/>
    <mergeCell ref="A306:O310"/>
    <mergeCell ref="M114:M117"/>
    <mergeCell ref="I106:I109"/>
    <mergeCell ref="A324:B329"/>
    <mergeCell ref="N328:O328"/>
    <mergeCell ref="H106:H109"/>
    <mergeCell ref="H126:H129"/>
    <mergeCell ref="A311:O321"/>
    <mergeCell ref="O54:O57"/>
    <mergeCell ref="H114:H117"/>
    <mergeCell ref="I114:I117"/>
    <mergeCell ref="K86:K89"/>
    <mergeCell ref="H62:H65"/>
    <mergeCell ref="I62:I65"/>
    <mergeCell ref="J62:J65"/>
    <mergeCell ref="J66:J69"/>
    <mergeCell ref="L78:L81"/>
    <mergeCell ref="L82:L85"/>
    <mergeCell ref="O39:O40"/>
    <mergeCell ref="I41:I42"/>
    <mergeCell ref="J41:J42"/>
    <mergeCell ref="K41:K42"/>
    <mergeCell ref="L41:L42"/>
    <mergeCell ref="I39:I40"/>
    <mergeCell ref="J39:J40"/>
    <mergeCell ref="J58:J61"/>
    <mergeCell ref="K58:K61"/>
    <mergeCell ref="L58:L61"/>
    <mergeCell ref="I66:I69"/>
    <mergeCell ref="H82:H85"/>
    <mergeCell ref="I82:I85"/>
    <mergeCell ref="H58:H61"/>
    <mergeCell ref="H66:H69"/>
    <mergeCell ref="J82:J85"/>
    <mergeCell ref="K82:K85"/>
    <mergeCell ref="K8:K11"/>
    <mergeCell ref="M54:M57"/>
    <mergeCell ref="I20:I23"/>
    <mergeCell ref="A38:O38"/>
    <mergeCell ref="A39:A42"/>
    <mergeCell ref="H39:H40"/>
    <mergeCell ref="A24:A27"/>
    <mergeCell ref="H20:H23"/>
    <mergeCell ref="J20:J23"/>
    <mergeCell ref="K20:K23"/>
    <mergeCell ref="N70:N73"/>
    <mergeCell ref="A20:A23"/>
    <mergeCell ref="A16:A19"/>
    <mergeCell ref="H16:H19"/>
    <mergeCell ref="I16:I19"/>
    <mergeCell ref="J12:J15"/>
    <mergeCell ref="L20:L23"/>
    <mergeCell ref="K39:K40"/>
    <mergeCell ref="L39:L40"/>
    <mergeCell ref="I58:I61"/>
    <mergeCell ref="L8:L11"/>
    <mergeCell ref="O12:O15"/>
    <mergeCell ref="N8:N11"/>
    <mergeCell ref="N12:N15"/>
    <mergeCell ref="M78:M81"/>
    <mergeCell ref="N78:N81"/>
    <mergeCell ref="O78:O81"/>
    <mergeCell ref="O74:O77"/>
    <mergeCell ref="O66:O69"/>
    <mergeCell ref="N62:N65"/>
    <mergeCell ref="A12:A15"/>
    <mergeCell ref="P1:P2"/>
    <mergeCell ref="A3:A4"/>
    <mergeCell ref="B3:B4"/>
    <mergeCell ref="C3:G3"/>
    <mergeCell ref="H3:O3"/>
    <mergeCell ref="A8:A11"/>
    <mergeCell ref="H8:H11"/>
    <mergeCell ref="I8:I11"/>
    <mergeCell ref="J8:J11"/>
    <mergeCell ref="L54:L57"/>
    <mergeCell ref="A6:O6"/>
    <mergeCell ref="A7:O7"/>
    <mergeCell ref="K12:K15"/>
    <mergeCell ref="M12:M15"/>
    <mergeCell ref="M8:M11"/>
    <mergeCell ref="O8:O11"/>
    <mergeCell ref="L12:L15"/>
    <mergeCell ref="H12:H15"/>
    <mergeCell ref="I12:I15"/>
    <mergeCell ref="N66:N69"/>
    <mergeCell ref="M66:M69"/>
    <mergeCell ref="H41:H42"/>
    <mergeCell ref="O41:O42"/>
    <mergeCell ref="A44:A47"/>
    <mergeCell ref="A53:O53"/>
    <mergeCell ref="H54:H57"/>
    <mergeCell ref="I54:I57"/>
    <mergeCell ref="J54:J57"/>
    <mergeCell ref="K54:K57"/>
    <mergeCell ref="H74:H77"/>
    <mergeCell ref="I74:I77"/>
    <mergeCell ref="K66:K69"/>
    <mergeCell ref="L66:L69"/>
    <mergeCell ref="O70:O73"/>
    <mergeCell ref="M58:M61"/>
    <mergeCell ref="O58:O61"/>
    <mergeCell ref="K62:K65"/>
    <mergeCell ref="L62:L65"/>
    <mergeCell ref="O62:O65"/>
    <mergeCell ref="H70:H73"/>
    <mergeCell ref="I70:I73"/>
    <mergeCell ref="J70:J73"/>
    <mergeCell ref="K70:K73"/>
    <mergeCell ref="L70:L73"/>
    <mergeCell ref="M70:M73"/>
    <mergeCell ref="H86:H89"/>
    <mergeCell ref="I86:I89"/>
    <mergeCell ref="H90:H93"/>
    <mergeCell ref="I90:I93"/>
    <mergeCell ref="J90:J93"/>
    <mergeCell ref="K90:K93"/>
    <mergeCell ref="L106:L109"/>
    <mergeCell ref="K102:K105"/>
    <mergeCell ref="L102:L105"/>
    <mergeCell ref="M102:M105"/>
    <mergeCell ref="J74:J77"/>
    <mergeCell ref="K74:K77"/>
    <mergeCell ref="L74:L77"/>
    <mergeCell ref="M82:M85"/>
    <mergeCell ref="J188:J189"/>
    <mergeCell ref="K188:K189"/>
    <mergeCell ref="M146:M149"/>
    <mergeCell ref="O114:O117"/>
    <mergeCell ref="O118:O121"/>
    <mergeCell ref="M118:M121"/>
    <mergeCell ref="J114:J117"/>
    <mergeCell ref="K114:K117"/>
    <mergeCell ref="N122:N125"/>
    <mergeCell ref="N114:N117"/>
    <mergeCell ref="L130:L133"/>
    <mergeCell ref="L118:L121"/>
    <mergeCell ref="O102:O105"/>
    <mergeCell ref="M106:M109"/>
    <mergeCell ref="N102:N105"/>
    <mergeCell ref="J102:J105"/>
    <mergeCell ref="K106:K109"/>
    <mergeCell ref="J106:J109"/>
    <mergeCell ref="O106:O109"/>
    <mergeCell ref="N106:N109"/>
    <mergeCell ref="K126:K129"/>
    <mergeCell ref="J130:J133"/>
    <mergeCell ref="H142:H145"/>
    <mergeCell ref="I142:I145"/>
    <mergeCell ref="J142:J145"/>
    <mergeCell ref="H118:H121"/>
    <mergeCell ref="I118:I121"/>
    <mergeCell ref="J118:J121"/>
    <mergeCell ref="K118:K121"/>
    <mergeCell ref="H130:H133"/>
    <mergeCell ref="I146:I149"/>
    <mergeCell ref="L146:L149"/>
    <mergeCell ref="H146:H149"/>
    <mergeCell ref="I134:I137"/>
    <mergeCell ref="J134:J137"/>
    <mergeCell ref="K134:K137"/>
    <mergeCell ref="L134:L137"/>
    <mergeCell ref="H138:H141"/>
    <mergeCell ref="L138:L141"/>
    <mergeCell ref="K142:K145"/>
    <mergeCell ref="H151:H153"/>
    <mergeCell ref="I151:I153"/>
    <mergeCell ref="J151:J153"/>
    <mergeCell ref="K151:K153"/>
    <mergeCell ref="L151:L153"/>
    <mergeCell ref="O151:O153"/>
    <mergeCell ref="H156:H158"/>
    <mergeCell ref="I156:I158"/>
    <mergeCell ref="L164:L166"/>
    <mergeCell ref="J156:J158"/>
    <mergeCell ref="K156:K158"/>
    <mergeCell ref="L156:L158"/>
    <mergeCell ref="H164:H166"/>
    <mergeCell ref="H160:H162"/>
    <mergeCell ref="M176:M178"/>
    <mergeCell ref="O176:O178"/>
    <mergeCell ref="O156:O158"/>
    <mergeCell ref="O160:O162"/>
    <mergeCell ref="J160:J162"/>
    <mergeCell ref="M172:M174"/>
    <mergeCell ref="K160:K162"/>
    <mergeCell ref="M168:M170"/>
    <mergeCell ref="L160:L162"/>
    <mergeCell ref="O172:O174"/>
    <mergeCell ref="I160:I162"/>
    <mergeCell ref="I168:I170"/>
    <mergeCell ref="J168:J170"/>
    <mergeCell ref="K168:K170"/>
    <mergeCell ref="L168:L170"/>
    <mergeCell ref="I164:I166"/>
    <mergeCell ref="K164:K166"/>
    <mergeCell ref="J164:J166"/>
    <mergeCell ref="L176:L178"/>
    <mergeCell ref="H172:H174"/>
    <mergeCell ref="I172:I174"/>
    <mergeCell ref="J172:J174"/>
    <mergeCell ref="K172:K174"/>
    <mergeCell ref="L172:L174"/>
    <mergeCell ref="O180:O182"/>
    <mergeCell ref="H180:H182"/>
    <mergeCell ref="I180:I182"/>
    <mergeCell ref="J180:J182"/>
    <mergeCell ref="K180:K182"/>
    <mergeCell ref="L180:L182"/>
    <mergeCell ref="M180:M182"/>
    <mergeCell ref="L188:L189"/>
    <mergeCell ref="M188:M189"/>
    <mergeCell ref="H193:H195"/>
    <mergeCell ref="I193:I195"/>
    <mergeCell ref="J193:J195"/>
    <mergeCell ref="K193:K195"/>
    <mergeCell ref="L193:L195"/>
    <mergeCell ref="M193:M195"/>
    <mergeCell ref="H188:H189"/>
    <mergeCell ref="I188:I189"/>
    <mergeCell ref="I197:I199"/>
    <mergeCell ref="J197:J199"/>
    <mergeCell ref="K197:K199"/>
    <mergeCell ref="L197:L199"/>
    <mergeCell ref="M197:M199"/>
    <mergeCell ref="O193:O195"/>
    <mergeCell ref="O197:O199"/>
    <mergeCell ref="O188:O189"/>
    <mergeCell ref="A204:A207"/>
    <mergeCell ref="H205:H207"/>
    <mergeCell ref="I205:I207"/>
    <mergeCell ref="J205:J207"/>
    <mergeCell ref="K205:K207"/>
    <mergeCell ref="L205:L207"/>
    <mergeCell ref="M205:M207"/>
    <mergeCell ref="O205:O207"/>
    <mergeCell ref="H197:H199"/>
    <mergeCell ref="A209:A252"/>
    <mergeCell ref="A253:A256"/>
    <mergeCell ref="H254:H256"/>
    <mergeCell ref="I254:I256"/>
    <mergeCell ref="J254:J256"/>
    <mergeCell ref="K254:K256"/>
    <mergeCell ref="M254:M256"/>
    <mergeCell ref="O254:O256"/>
    <mergeCell ref="A259:O259"/>
    <mergeCell ref="A260:A263"/>
    <mergeCell ref="H260:H261"/>
    <mergeCell ref="I260:I261"/>
    <mergeCell ref="J260:J261"/>
    <mergeCell ref="K260:K261"/>
    <mergeCell ref="L260:L261"/>
    <mergeCell ref="O260:O261"/>
    <mergeCell ref="H262:H263"/>
    <mergeCell ref="I262:I263"/>
    <mergeCell ref="J262:J263"/>
    <mergeCell ref="K262:K263"/>
    <mergeCell ref="L262:L263"/>
    <mergeCell ref="M262:M263"/>
    <mergeCell ref="O262:O263"/>
    <mergeCell ref="N260:N261"/>
    <mergeCell ref="N262:N263"/>
    <mergeCell ref="L34:L35"/>
    <mergeCell ref="M34:M35"/>
    <mergeCell ref="O34:O35"/>
    <mergeCell ref="O168:O170"/>
    <mergeCell ref="O130:O133"/>
    <mergeCell ref="O134:O137"/>
    <mergeCell ref="O164:O166"/>
    <mergeCell ref="M32:M33"/>
    <mergeCell ref="A32:A35"/>
    <mergeCell ref="H32:H33"/>
    <mergeCell ref="I32:I33"/>
    <mergeCell ref="J32:J33"/>
    <mergeCell ref="K32:K33"/>
    <mergeCell ref="L32:L33"/>
    <mergeCell ref="O32:O33"/>
    <mergeCell ref="H34:H35"/>
    <mergeCell ref="I34:I35"/>
    <mergeCell ref="J34:J35"/>
    <mergeCell ref="K34:K35"/>
    <mergeCell ref="N176:N178"/>
    <mergeCell ref="N146:N149"/>
    <mergeCell ref="N151:N153"/>
    <mergeCell ref="N54:N57"/>
    <mergeCell ref="N98:N101"/>
    <mergeCell ref="N32:N33"/>
    <mergeCell ref="N34:N35"/>
    <mergeCell ref="N39:N40"/>
    <mergeCell ref="N41:N42"/>
    <mergeCell ref="M62:M65"/>
    <mergeCell ref="M86:M89"/>
    <mergeCell ref="M41:M42"/>
    <mergeCell ref="N58:N61"/>
    <mergeCell ref="N74:N77"/>
    <mergeCell ref="M74:M77"/>
    <mergeCell ref="O98:O101"/>
    <mergeCell ref="M164:M166"/>
    <mergeCell ref="M160:M162"/>
    <mergeCell ref="M151:M153"/>
    <mergeCell ref="O142:O145"/>
    <mergeCell ref="M156:M158"/>
    <mergeCell ref="N142:N145"/>
    <mergeCell ref="O146:O149"/>
    <mergeCell ref="N118:N121"/>
    <mergeCell ref="O110:O113"/>
    <mergeCell ref="M260:M261"/>
    <mergeCell ref="M39:M40"/>
    <mergeCell ref="L142:L145"/>
    <mergeCell ref="M142:M145"/>
    <mergeCell ref="K98:K101"/>
    <mergeCell ref="H134:H137"/>
    <mergeCell ref="M98:M101"/>
    <mergeCell ref="L254:L256"/>
    <mergeCell ref="H98:H101"/>
    <mergeCell ref="L98:L101"/>
    <mergeCell ref="K130:K133"/>
    <mergeCell ref="I98:I101"/>
    <mergeCell ref="J98:J101"/>
    <mergeCell ref="A151:A154"/>
    <mergeCell ref="A179:A187"/>
    <mergeCell ref="H176:H178"/>
    <mergeCell ref="I176:I178"/>
    <mergeCell ref="J176:J178"/>
    <mergeCell ref="K176:K178"/>
    <mergeCell ref="H168:H170"/>
  </mergeCells>
  <printOptions/>
  <pageMargins left="0.2755905511811024" right="0.35433070866141736" top="1.1773958333333334" bottom="0.2" header="0.1968503937007874" footer="0.2"/>
  <pageSetup horizontalDpi="600" verticalDpi="600" orientation="landscape" paperSize="9" scale="8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дело_313</cp:lastModifiedBy>
  <cp:lastPrinted>2013-07-31T11:41:05Z</cp:lastPrinted>
  <dcterms:created xsi:type="dcterms:W3CDTF">1996-10-08T23:32:33Z</dcterms:created>
  <dcterms:modified xsi:type="dcterms:W3CDTF">2013-08-16T12:33:25Z</dcterms:modified>
  <cp:category/>
  <cp:version/>
  <cp:contentType/>
  <cp:contentStatus/>
</cp:coreProperties>
</file>