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5725"/>
</workbook>
</file>

<file path=xl/calcChain.xml><?xml version="1.0" encoding="utf-8"?>
<calcChain xmlns="http://schemas.openxmlformats.org/spreadsheetml/2006/main">
  <c r="G75" i="2"/>
  <c r="G76"/>
  <c r="G77"/>
  <c r="G78"/>
  <c r="G79"/>
  <c r="G80"/>
  <c r="G81"/>
  <c r="F75"/>
  <c r="F76"/>
  <c r="F77"/>
  <c r="F78"/>
  <c r="F80"/>
  <c r="F70"/>
  <c r="G70"/>
  <c r="D40"/>
  <c r="E40"/>
  <c r="E39" s="1"/>
  <c r="C40"/>
  <c r="G55"/>
  <c r="G56"/>
  <c r="F55"/>
  <c r="G43"/>
  <c r="G44"/>
  <c r="G45"/>
  <c r="G46"/>
  <c r="G47"/>
  <c r="G48"/>
  <c r="F43"/>
  <c r="F44"/>
  <c r="F45"/>
  <c r="F46"/>
  <c r="F47"/>
  <c r="F48"/>
  <c r="D82"/>
  <c r="E82"/>
  <c r="E30"/>
  <c r="D30"/>
  <c r="D29"/>
  <c r="E29"/>
  <c r="G32"/>
  <c r="C37"/>
  <c r="C34"/>
  <c r="C31"/>
  <c r="C30" s="1"/>
  <c r="C29" s="1"/>
  <c r="C28"/>
  <c r="C26"/>
  <c r="C23"/>
  <c r="F23" s="1"/>
  <c r="C22"/>
  <c r="C21"/>
  <c r="C33"/>
  <c r="C17"/>
  <c r="C16"/>
  <c r="F16" s="1"/>
  <c r="C15"/>
  <c r="C14"/>
  <c r="C11"/>
  <c r="F11" s="1"/>
  <c r="C10"/>
  <c r="F10" s="1"/>
  <c r="C8"/>
  <c r="D20"/>
  <c r="E20"/>
  <c r="G36"/>
  <c r="E27"/>
  <c r="F24"/>
  <c r="G24"/>
  <c r="F31"/>
  <c r="G31"/>
  <c r="G8"/>
  <c r="G10"/>
  <c r="G11"/>
  <c r="G13"/>
  <c r="G14"/>
  <c r="G15"/>
  <c r="G16"/>
  <c r="G17"/>
  <c r="G19"/>
  <c r="G21"/>
  <c r="G22"/>
  <c r="G23"/>
  <c r="G26"/>
  <c r="G28"/>
  <c r="G34"/>
  <c r="G35"/>
  <c r="G37"/>
  <c r="F13"/>
  <c r="F14"/>
  <c r="F15"/>
  <c r="F17"/>
  <c r="F19"/>
  <c r="F21"/>
  <c r="F22"/>
  <c r="F26"/>
  <c r="F28"/>
  <c r="F34"/>
  <c r="F35"/>
  <c r="F36"/>
  <c r="F37"/>
  <c r="E25"/>
  <c r="F41"/>
  <c r="G41"/>
  <c r="F42"/>
  <c r="G42"/>
  <c r="F49"/>
  <c r="G49"/>
  <c r="G50"/>
  <c r="F51"/>
  <c r="G51"/>
  <c r="F52"/>
  <c r="G52"/>
  <c r="F53"/>
  <c r="G53"/>
  <c r="F54"/>
  <c r="G54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1"/>
  <c r="G71"/>
  <c r="F72"/>
  <c r="G72"/>
  <c r="F73"/>
  <c r="G73"/>
  <c r="F74"/>
  <c r="G74"/>
  <c r="G83"/>
  <c r="C39"/>
  <c r="C20" l="1"/>
  <c r="F30"/>
  <c r="G30"/>
  <c r="F29"/>
  <c r="G82"/>
  <c r="D39"/>
  <c r="G39" s="1"/>
  <c r="G40"/>
  <c r="F40"/>
  <c r="F39"/>
  <c r="G29" l="1"/>
  <c r="E33"/>
  <c r="D33"/>
  <c r="D27"/>
  <c r="C27"/>
  <c r="D25"/>
  <c r="G25" s="1"/>
  <c r="C25"/>
  <c r="F25" s="1"/>
  <c r="E12"/>
  <c r="D12"/>
  <c r="C12"/>
  <c r="E9"/>
  <c r="D9"/>
  <c r="C9"/>
  <c r="F8"/>
  <c r="E7"/>
  <c r="D7"/>
  <c r="C7"/>
  <c r="F33" l="1"/>
  <c r="F27"/>
  <c r="F12"/>
  <c r="F9"/>
  <c r="G33"/>
  <c r="G27"/>
  <c r="E18"/>
  <c r="F20"/>
  <c r="G20"/>
  <c r="G12"/>
  <c r="G9"/>
  <c r="D18"/>
  <c r="D6" s="1"/>
  <c r="C18"/>
  <c r="C6" s="1"/>
  <c r="G7"/>
  <c r="F7"/>
  <c r="E6" l="1"/>
  <c r="F6" s="1"/>
  <c r="F18"/>
  <c r="G18"/>
  <c r="D84"/>
  <c r="G6" l="1"/>
  <c r="E84"/>
  <c r="G84" s="1"/>
  <c r="C84" l="1"/>
  <c r="F84" s="1"/>
</calcChain>
</file>

<file path=xl/sharedStrings.xml><?xml version="1.0" encoding="utf-8"?>
<sst xmlns="http://schemas.openxmlformats.org/spreadsheetml/2006/main" count="171" uniqueCount="160">
  <si>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</si>
  <si>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</si>
  <si>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</si>
  <si>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</si>
  <si>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</si>
  <si>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</si>
  <si>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</si>
  <si>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</si>
  <si>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</si>
  <si>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</si>
  <si>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</si>
  <si>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</si>
  <si>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</si>
  <si>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</si>
  <si>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</si>
  <si>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</si>
  <si>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</si>
  <si>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</si>
  <si>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</si>
  <si>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</si>
  <si>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</si>
  <si>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</si>
  <si>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</si>
  <si>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</si>
  <si>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</si>
  <si>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</si>
  <si>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</si>
  <si>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</si>
  <si>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</si>
  <si>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</si>
  <si>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</si>
  <si>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</si>
  <si>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</si>
  <si>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</si>
  <si>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</si>
  <si>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</si>
  <si>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</si>
  <si>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</si>
  <si>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</si>
  <si>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</si>
  <si>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</si>
  <si>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</si>
  <si>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</si>
  <si>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</si>
  <si>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</si>
  <si>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</si>
  <si>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</si>
  <si>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</si>
  <si>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</si>
  <si>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</si>
  <si>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</si>
  <si>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</si>
  <si>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</si>
  <si>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</si>
  <si>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</si>
  <si>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</si>
  <si>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>2 02 02999 04 0018 151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</si>
  <si>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</si>
  <si>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</si>
  <si>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</si>
  <si>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</si>
  <si>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</si>
  <si>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</si>
  <si>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</si>
  <si>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</si>
  <si>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</si>
  <si>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</si>
  <si>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</si>
  <si>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</si>
  <si>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</si>
  <si>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</si>
  <si>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</si>
  <si>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</si>
  <si>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</si>
  <si>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</si>
  <si>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</si>
  <si>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</si>
  <si>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</si>
  <si>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</si>
  <si>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</si>
  <si>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</si>
  <si>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</si>
  <si>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</si>
  <si>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</si>
  <si>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</si>
  <si>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</si>
  <si>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</si>
  <si>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</si>
  <si>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2 02 02999 04 0030 151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</si>
  <si>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</si>
  <si>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</si>
  <si>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</si>
  <si>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</si>
  <si>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</si>
  <si>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2 02 03024 04 0017 151</t>
  </si>
  <si>
    <t>2 02 03024 04 0018 151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</si>
  <si>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</si>
  <si>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</si>
  <si>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</si>
  <si>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</si>
  <si>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</si>
  <si>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</si>
  <si>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</si>
  <si>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</si>
  <si>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</si>
  <si>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</si>
  <si>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</si>
  <si>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2 02 02137 04 0000 151</t>
  </si>
  <si>
    <r>
      <t>Субсидия на капитальный ремонт и ремонт дворовых территорий многоквартирных домов, проездов к дворовым территориям многоквартирных домов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4"/>
        <color theme="1"/>
        <rFont val="Times New Roman"/>
        <family val="1"/>
        <charset val="204"/>
      </rPr>
      <t>административных центров субъектов Российской Федерации и административных центров муниципальных районов Московской и Ленинградской областей</t>
    </r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</si>
  <si>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области «Об образовании» </t>
  </si>
  <si>
    <t xml:space="preserve">Субсидия на возмещение стоимости питания обучающихся в муниципальных общеобразовательных учреждениях в соответствии с Законом Саратовской  области «Об образовании» </t>
  </si>
  <si>
    <t>Субсидия на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в соответствии с Законом Саратовской области «Об образовании»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</si>
  <si>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области «Об образовании» </t>
  </si>
  <si>
    <t>2 02 03002 04 0000 151</t>
  </si>
  <si>
    <t>Субвенция на осуществление полномочий по подготовке проведения статистических переписей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</si>
  <si>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</si>
  <si>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</si>
  <si>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</si>
  <si>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</si>
  <si>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</si>
  <si>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</si>
  <si>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</si>
  <si>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организациях, реализующих основную общеобразовательную программу дошкольного образования</t>
  </si>
  <si>
    <t>Субвенция на компенсацию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</si>
  <si>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</si>
  <si>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Субвенция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</si>
  <si>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Субвенция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</si>
  <si>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2 02 03024 04 0022 151</t>
  </si>
  <si>
    <t>Субвенция на осуществление органами местного самоуправления государственных полномочий по предоставлению мер социальной поддержки в виде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</si>
  <si>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2 02 03024 04 0023 151</t>
  </si>
  <si>
    <t>Субвенция на осуществление органами местного самоуправления государственных полномочий по организации предоставления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</si>
  <si>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2 02 04999 04 0008 151</t>
  </si>
  <si>
    <t>Иные межбюджетные трансферты на погашение кредиторской задолженности за выполненные в 2010 году объемы работ по повышению энергоэффективности на энергоемких объектах и в системах теплоснабжения организаций коммунального комплекса и бюджетных учреждений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</si>
  <si>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</si>
  <si>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</si>
  <si>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</si>
  <si>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</si>
  <si>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</si>
  <si>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</si>
  <si>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</si>
  <si>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</si>
  <si>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</si>
  <si>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Анализ исполнения доходной части бюджета муниципального образования "Город Саратов" на 01.07.2011 года</t>
  </si>
  <si>
    <t>Кассовый план 
1 полугодия  2011 года</t>
  </si>
  <si>
    <t>Уточнённый кассовый план 
1 полугодия  2011 года</t>
  </si>
  <si>
    <t>к  кассовому плану 
1 полугодия  2011 года</t>
  </si>
  <si>
    <t>к уточненному кассовому плану 
1 полугодия  2011 года</t>
  </si>
  <si>
    <t>1 13 03040 04 0300 130</t>
  </si>
  <si>
    <t>Поступления учреждениям, находящимся в ведении органов местного самоуправления городских округов,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</si>
  <si>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</si>
  <si>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</si>
  <si>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2 02 02088 04 0002 151</t>
  </si>
  <si>
    <t>Субсидия на обеспечение мероприятий по  переселению 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</si>
  <si>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</si>
  <si>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средств, поступивших из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</si>
  <si>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</si>
  <si>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средств, поступивших из областного бюджета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</si>
  <si>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</si>
  <si>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</si>
  <si>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Иные межбюджетные трансферты на погашение кредиторской задолженности за выполненные в 2010 году объемы работ по повышению энергоэффективности на энергоемких объектах и в системах теплоснабжения организаций коммунального комплекса и  бюджетных учреждений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</si>
</sst>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NewRomanPSM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justify"/>
    </xf>
    <xf numFmtId="0" fontId="8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8"/>
  <sheetViews>
    <sheetView tabSelected="1" topLeftCell="A42" zoomScale="85" zoomScaleNormal="85" zoomScaleSheetLayoutView="70" workbookViewId="0">
      <selection activeCell="E52" sqref="E52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33" t="s">
        <v>142</v>
      </c>
      <c r="B1" s="33"/>
      <c r="C1" s="33"/>
      <c r="D1" s="33"/>
      <c r="E1" s="33"/>
      <c r="F1" s="33"/>
      <c r="G1" s="33"/>
    </row>
    <row r="2" spans="1:7" ht="24.75" customHeight="1">
      <c r="A2" s="14"/>
      <c r="B2" s="14"/>
      <c r="C2" s="14"/>
      <c r="D2" s="14"/>
      <c r="E2" s="14"/>
      <c r="F2" s="14"/>
      <c r="G2" s="15" t="s">
        <v>72</v>
      </c>
    </row>
    <row r="3" spans="1:7" ht="18.75" customHeight="1">
      <c r="A3" s="34" t="s">
        <v>70</v>
      </c>
      <c r="B3" s="34" t="s">
        <v>71</v>
      </c>
      <c r="C3" s="34" t="s">
        <v>143</v>
      </c>
      <c r="D3" s="34" t="s">
        <v>144</v>
      </c>
      <c r="E3" s="34" t="s">
        <v>85</v>
      </c>
      <c r="F3" s="12" t="s">
        <v>73</v>
      </c>
      <c r="G3" s="13"/>
    </row>
    <row r="4" spans="1:7" ht="118.5" customHeight="1">
      <c r="A4" s="35"/>
      <c r="B4" s="35"/>
      <c r="C4" s="35"/>
      <c r="D4" s="35"/>
      <c r="E4" s="35"/>
      <c r="F4" s="29" t="s">
        <v>145</v>
      </c>
      <c r="G4" s="29" t="s">
        <v>146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23" customFormat="1" ht="39" customHeight="1">
      <c r="A6" s="21" t="s">
        <v>0</v>
      </c>
      <c r="B6" s="22" t="s">
        <v>1</v>
      </c>
      <c r="C6" s="10">
        <f>C7+C9+C12+C16+C17+C18+C27+C29+C33+C37+C38</f>
        <v>3409247.5</v>
      </c>
      <c r="D6" s="10">
        <f>D7+D9+D12+D16+D17+D18+D27+D29+D33+D37+D38</f>
        <v>3631435.3000000003</v>
      </c>
      <c r="E6" s="10">
        <f>E7+E9+E12+E16+E17+E18+E27+E29+E33+E37+E38</f>
        <v>3676858.0999999996</v>
      </c>
      <c r="F6" s="10">
        <f t="shared" ref="F6:F37" si="0">E6/C6*100</f>
        <v>107.84955037731932</v>
      </c>
      <c r="G6" s="10">
        <f t="shared" ref="G6:G37" si="1">E6/D6*100</f>
        <v>101.25082222998711</v>
      </c>
    </row>
    <row r="7" spans="1:7" s="23" customFormat="1" ht="18.75" customHeight="1">
      <c r="A7" s="21" t="s">
        <v>2</v>
      </c>
      <c r="B7" s="22" t="s">
        <v>3</v>
      </c>
      <c r="C7" s="10">
        <f>C8</f>
        <v>1632657.4</v>
      </c>
      <c r="D7" s="10">
        <f t="shared" ref="D7:E7" si="2">D8</f>
        <v>1693657.4</v>
      </c>
      <c r="E7" s="10">
        <f t="shared" si="2"/>
        <v>1695039.9</v>
      </c>
      <c r="F7" s="10">
        <f t="shared" si="0"/>
        <v>103.82091797091049</v>
      </c>
      <c r="G7" s="10">
        <f t="shared" si="1"/>
        <v>100.08162807897276</v>
      </c>
    </row>
    <row r="8" spans="1:7" s="23" customFormat="1" ht="19.5" customHeight="1">
      <c r="A8" s="21" t="s">
        <v>4</v>
      </c>
      <c r="B8" s="22" t="s">
        <v>5</v>
      </c>
      <c r="C8" s="10">
        <f>732318.9+900338.5</f>
        <v>1632657.4</v>
      </c>
      <c r="D8" s="10">
        <v>1693657.4</v>
      </c>
      <c r="E8" s="10">
        <v>1695039.9</v>
      </c>
      <c r="F8" s="10">
        <f t="shared" si="0"/>
        <v>103.82091797091049</v>
      </c>
      <c r="G8" s="10">
        <f t="shared" si="1"/>
        <v>100.08162807897276</v>
      </c>
    </row>
    <row r="9" spans="1:7" s="23" customFormat="1" ht="22.5" customHeight="1">
      <c r="A9" s="21" t="s">
        <v>6</v>
      </c>
      <c r="B9" s="22" t="s">
        <v>7</v>
      </c>
      <c r="C9" s="10">
        <f>C10+C11</f>
        <v>329610</v>
      </c>
      <c r="D9" s="10">
        <f t="shared" ref="D9:E9" si="3">D10+D11</f>
        <v>311610</v>
      </c>
      <c r="E9" s="10">
        <f t="shared" si="3"/>
        <v>311585</v>
      </c>
      <c r="F9" s="10">
        <f t="shared" si="0"/>
        <v>94.531415915779249</v>
      </c>
      <c r="G9" s="10">
        <f t="shared" si="1"/>
        <v>99.991977150925834</v>
      </c>
    </row>
    <row r="10" spans="1:7" s="23" customFormat="1" ht="42" customHeight="1">
      <c r="A10" s="21" t="s">
        <v>8</v>
      </c>
      <c r="B10" s="22" t="s">
        <v>9</v>
      </c>
      <c r="C10" s="10">
        <f>161805+165805</f>
        <v>327610</v>
      </c>
      <c r="D10" s="10">
        <v>309610</v>
      </c>
      <c r="E10" s="10">
        <v>309722.8</v>
      </c>
      <c r="F10" s="10">
        <f t="shared" si="0"/>
        <v>94.540093403742247</v>
      </c>
      <c r="G10" s="10">
        <f t="shared" si="1"/>
        <v>100.03643293175284</v>
      </c>
    </row>
    <row r="11" spans="1:7" s="23" customFormat="1" ht="22.5" customHeight="1">
      <c r="A11" s="21" t="s">
        <v>10</v>
      </c>
      <c r="B11" s="22" t="s">
        <v>11</v>
      </c>
      <c r="C11" s="10">
        <f>2000</f>
        <v>2000</v>
      </c>
      <c r="D11" s="10">
        <v>2000</v>
      </c>
      <c r="E11" s="10">
        <v>1862.2</v>
      </c>
      <c r="F11" s="10">
        <f t="shared" si="0"/>
        <v>93.11</v>
      </c>
      <c r="G11" s="10">
        <f t="shared" si="1"/>
        <v>93.11</v>
      </c>
    </row>
    <row r="12" spans="1:7" s="23" customFormat="1" ht="22.5" customHeight="1">
      <c r="A12" s="21" t="s">
        <v>12</v>
      </c>
      <c r="B12" s="22" t="s">
        <v>13</v>
      </c>
      <c r="C12" s="10">
        <f>C13+C15+C14</f>
        <v>605955.19999999995</v>
      </c>
      <c r="D12" s="10">
        <f t="shared" ref="D12:E12" si="4">D13+D15+D14</f>
        <v>638092.5</v>
      </c>
      <c r="E12" s="10">
        <f t="shared" si="4"/>
        <v>663666.60000000009</v>
      </c>
      <c r="F12" s="10">
        <f t="shared" si="0"/>
        <v>109.5240374205882</v>
      </c>
      <c r="G12" s="10">
        <f t="shared" si="1"/>
        <v>104.0078985413557</v>
      </c>
    </row>
    <row r="13" spans="1:7" s="23" customFormat="1" ht="81" customHeight="1">
      <c r="A13" s="21" t="s">
        <v>14</v>
      </c>
      <c r="B13" s="22" t="s">
        <v>15</v>
      </c>
      <c r="C13" s="10">
        <v>19000</v>
      </c>
      <c r="D13" s="10">
        <v>28637.3</v>
      </c>
      <c r="E13" s="10">
        <v>32244.799999999999</v>
      </c>
      <c r="F13" s="10">
        <f t="shared" si="0"/>
        <v>169.70947368421051</v>
      </c>
      <c r="G13" s="10">
        <f t="shared" si="1"/>
        <v>112.59720713894117</v>
      </c>
    </row>
    <row r="14" spans="1:7" s="23" customFormat="1" ht="20.25" customHeight="1">
      <c r="A14" s="24" t="s">
        <v>83</v>
      </c>
      <c r="B14" s="22" t="s">
        <v>84</v>
      </c>
      <c r="C14" s="10">
        <f>60251+28704.2</f>
        <v>88955.199999999997</v>
      </c>
      <c r="D14" s="10">
        <v>87455.2</v>
      </c>
      <c r="E14" s="10">
        <v>87585.5</v>
      </c>
      <c r="F14" s="10">
        <f t="shared" si="0"/>
        <v>98.46023616382179</v>
      </c>
      <c r="G14" s="10">
        <f t="shared" si="1"/>
        <v>100.14899056888555</v>
      </c>
    </row>
    <row r="15" spans="1:7" s="23" customFormat="1" ht="20.25" customHeight="1">
      <c r="A15" s="21" t="s">
        <v>16</v>
      </c>
      <c r="B15" s="22" t="s">
        <v>17</v>
      </c>
      <c r="C15" s="10">
        <f>243000+255000</f>
        <v>498000</v>
      </c>
      <c r="D15" s="10">
        <v>522000</v>
      </c>
      <c r="E15" s="10">
        <v>543836.30000000005</v>
      </c>
      <c r="F15" s="10">
        <f t="shared" si="0"/>
        <v>109.20407630522089</v>
      </c>
      <c r="G15" s="10">
        <f t="shared" si="1"/>
        <v>104.18319923371648</v>
      </c>
    </row>
    <row r="16" spans="1:7" s="23" customFormat="1" ht="20.25" customHeight="1">
      <c r="A16" s="21" t="s">
        <v>18</v>
      </c>
      <c r="B16" s="22" t="s">
        <v>19</v>
      </c>
      <c r="C16" s="25">
        <f>48922.9+61439.8</f>
        <v>110362.70000000001</v>
      </c>
      <c r="D16" s="25">
        <v>126362.7</v>
      </c>
      <c r="E16" s="25">
        <v>138093.29999999999</v>
      </c>
      <c r="F16" s="10">
        <f t="shared" si="0"/>
        <v>125.12678649579973</v>
      </c>
      <c r="G16" s="10">
        <f t="shared" si="1"/>
        <v>109.28327742284709</v>
      </c>
    </row>
    <row r="17" spans="1:7" s="23" customFormat="1" ht="60" customHeight="1">
      <c r="A17" s="21" t="s">
        <v>20</v>
      </c>
      <c r="B17" s="22" t="s">
        <v>21</v>
      </c>
      <c r="C17" s="10">
        <f>550.5+550.5</f>
        <v>1101</v>
      </c>
      <c r="D17" s="10">
        <v>2202</v>
      </c>
      <c r="E17" s="10">
        <v>6869.6</v>
      </c>
      <c r="F17" s="10">
        <f t="shared" si="0"/>
        <v>623.94187102633975</v>
      </c>
      <c r="G17" s="10">
        <f t="shared" si="1"/>
        <v>311.97093551316988</v>
      </c>
    </row>
    <row r="18" spans="1:7" s="23" customFormat="1" ht="79.5" customHeight="1">
      <c r="A18" s="21" t="s">
        <v>22</v>
      </c>
      <c r="B18" s="22" t="s">
        <v>23</v>
      </c>
      <c r="C18" s="10">
        <f>C20+C24+C25+C19</f>
        <v>281860.09999999998</v>
      </c>
      <c r="D18" s="10">
        <f t="shared" ref="D18:E18" si="5">D20+D24+D25+D19</f>
        <v>303969.09999999998</v>
      </c>
      <c r="E18" s="10">
        <f t="shared" si="5"/>
        <v>298762.09999999998</v>
      </c>
      <c r="F18" s="10">
        <f t="shared" si="0"/>
        <v>105.99659192627833</v>
      </c>
      <c r="G18" s="10">
        <f t="shared" si="1"/>
        <v>98.286996934885821</v>
      </c>
    </row>
    <row r="19" spans="1:7" s="23" customFormat="1" ht="96" hidden="1" customHeight="1">
      <c r="A19" s="21" t="s">
        <v>79</v>
      </c>
      <c r="B19" s="22" t="s">
        <v>78</v>
      </c>
      <c r="C19" s="10"/>
      <c r="D19" s="10"/>
      <c r="E19" s="10"/>
      <c r="F19" s="10" t="e">
        <f t="shared" si="0"/>
        <v>#DIV/0!</v>
      </c>
      <c r="G19" s="10" t="e">
        <f t="shared" si="1"/>
        <v>#DIV/0!</v>
      </c>
    </row>
    <row r="20" spans="1:7" s="23" customFormat="1" ht="175.5" customHeight="1">
      <c r="A20" s="21" t="s">
        <v>76</v>
      </c>
      <c r="B20" s="22" t="s">
        <v>136</v>
      </c>
      <c r="C20" s="10">
        <f>C21+C22+C23</f>
        <v>265192</v>
      </c>
      <c r="D20" s="10">
        <f t="shared" ref="D20:E20" si="6">D21+D22+D23</f>
        <v>281612</v>
      </c>
      <c r="E20" s="10">
        <f t="shared" si="6"/>
        <v>280240.5</v>
      </c>
      <c r="F20" s="10">
        <f t="shared" si="0"/>
        <v>105.67456786026727</v>
      </c>
      <c r="G20" s="10">
        <f t="shared" si="1"/>
        <v>99.512982401318126</v>
      </c>
    </row>
    <row r="21" spans="1:7" s="23" customFormat="1" ht="138.75" customHeight="1">
      <c r="A21" s="21" t="s">
        <v>24</v>
      </c>
      <c r="B21" s="22" t="s">
        <v>25</v>
      </c>
      <c r="C21" s="10">
        <f>90402+111540</f>
        <v>201942</v>
      </c>
      <c r="D21" s="10">
        <v>202362</v>
      </c>
      <c r="E21" s="10">
        <v>203998.6</v>
      </c>
      <c r="F21" s="10">
        <f t="shared" si="0"/>
        <v>101.01841122698596</v>
      </c>
      <c r="G21" s="10">
        <f t="shared" si="1"/>
        <v>100.80874867811151</v>
      </c>
    </row>
    <row r="22" spans="1:7" s="23" customFormat="1" ht="136.5" customHeight="1">
      <c r="A22" s="21" t="s">
        <v>26</v>
      </c>
      <c r="B22" s="22" t="s">
        <v>137</v>
      </c>
      <c r="C22" s="10">
        <f>1250+2000</f>
        <v>3250</v>
      </c>
      <c r="D22" s="10">
        <v>3250</v>
      </c>
      <c r="E22" s="10">
        <v>3588.2</v>
      </c>
      <c r="F22" s="10">
        <f t="shared" si="0"/>
        <v>110.40615384615384</v>
      </c>
      <c r="G22" s="10">
        <f t="shared" si="1"/>
        <v>110.40615384615384</v>
      </c>
    </row>
    <row r="23" spans="1:7" s="23" customFormat="1" ht="117.75" customHeight="1">
      <c r="A23" s="21" t="s">
        <v>27</v>
      </c>
      <c r="B23" s="22" t="s">
        <v>138</v>
      </c>
      <c r="C23" s="10">
        <f>60000</f>
        <v>60000</v>
      </c>
      <c r="D23" s="10">
        <v>76000</v>
      </c>
      <c r="E23" s="10">
        <v>72653.7</v>
      </c>
      <c r="F23" s="10">
        <f t="shared" si="0"/>
        <v>121.0895</v>
      </c>
      <c r="G23" s="10">
        <f t="shared" si="1"/>
        <v>95.596973684210525</v>
      </c>
    </row>
    <row r="24" spans="1:7" s="23" customFormat="1" ht="93.75">
      <c r="A24" s="21" t="s">
        <v>28</v>
      </c>
      <c r="B24" s="22" t="s">
        <v>29</v>
      </c>
      <c r="C24" s="10">
        <v>12000</v>
      </c>
      <c r="D24" s="10">
        <v>17689</v>
      </c>
      <c r="E24" s="10">
        <v>17789</v>
      </c>
      <c r="F24" s="10">
        <f t="shared" si="0"/>
        <v>148.24166666666667</v>
      </c>
      <c r="G24" s="10">
        <f t="shared" si="1"/>
        <v>100.56532308214143</v>
      </c>
    </row>
    <row r="25" spans="1:7" s="23" customFormat="1" ht="137.25" customHeight="1">
      <c r="A25" s="21" t="s">
        <v>30</v>
      </c>
      <c r="B25" s="18" t="s">
        <v>139</v>
      </c>
      <c r="C25" s="10">
        <f>C26</f>
        <v>4668.1000000000004</v>
      </c>
      <c r="D25" s="10">
        <f t="shared" ref="D25:E25" si="7">D26</f>
        <v>4668.1000000000004</v>
      </c>
      <c r="E25" s="10">
        <f t="shared" si="7"/>
        <v>732.6</v>
      </c>
      <c r="F25" s="10">
        <f t="shared" si="0"/>
        <v>15.693751204987038</v>
      </c>
      <c r="G25" s="10">
        <f t="shared" si="1"/>
        <v>15.693751204987038</v>
      </c>
    </row>
    <row r="26" spans="1:7" s="23" customFormat="1" ht="81" customHeight="1">
      <c r="A26" s="21" t="s">
        <v>31</v>
      </c>
      <c r="B26" s="22" t="s">
        <v>74</v>
      </c>
      <c r="C26" s="10">
        <f>2334.1+2334</f>
        <v>4668.1000000000004</v>
      </c>
      <c r="D26" s="10">
        <v>4668.1000000000004</v>
      </c>
      <c r="E26" s="10">
        <v>732.6</v>
      </c>
      <c r="F26" s="10">
        <f t="shared" si="0"/>
        <v>15.693751204987038</v>
      </c>
      <c r="G26" s="10">
        <f t="shared" si="1"/>
        <v>15.693751204987038</v>
      </c>
    </row>
    <row r="27" spans="1:7" s="23" customFormat="1" ht="44.25" customHeight="1">
      <c r="A27" s="21" t="s">
        <v>32</v>
      </c>
      <c r="B27" s="22" t="s">
        <v>33</v>
      </c>
      <c r="C27" s="10">
        <f>C28</f>
        <v>14250.5</v>
      </c>
      <c r="D27" s="10">
        <f t="shared" ref="D27" si="8">D28</f>
        <v>14250.5</v>
      </c>
      <c r="E27" s="10">
        <f>E28+0.6</f>
        <v>13433.1</v>
      </c>
      <c r="F27" s="10">
        <f t="shared" si="0"/>
        <v>94.264060910143513</v>
      </c>
      <c r="G27" s="10">
        <f t="shared" si="1"/>
        <v>94.264060910143513</v>
      </c>
    </row>
    <row r="28" spans="1:7" s="23" customFormat="1" ht="42.75" customHeight="1">
      <c r="A28" s="21" t="s">
        <v>34</v>
      </c>
      <c r="B28" s="22" t="s">
        <v>35</v>
      </c>
      <c r="C28" s="10">
        <f>6940.9+7309.6</f>
        <v>14250.5</v>
      </c>
      <c r="D28" s="10">
        <v>14250.5</v>
      </c>
      <c r="E28" s="10">
        <v>13432.5</v>
      </c>
      <c r="F28" s="10">
        <f t="shared" si="0"/>
        <v>94.259850531560289</v>
      </c>
      <c r="G28" s="10">
        <f t="shared" si="1"/>
        <v>94.259850531560289</v>
      </c>
    </row>
    <row r="29" spans="1:7" s="23" customFormat="1" ht="59.25" customHeight="1">
      <c r="A29" s="21" t="s">
        <v>36</v>
      </c>
      <c r="B29" s="22" t="s">
        <v>37</v>
      </c>
      <c r="C29" s="10">
        <f>C30</f>
        <v>331997.40000000002</v>
      </c>
      <c r="D29" s="10">
        <f t="shared" ref="D29:E29" si="9">D30</f>
        <v>421157.90000000008</v>
      </c>
      <c r="E29" s="10">
        <f t="shared" si="9"/>
        <v>414504.4</v>
      </c>
      <c r="F29" s="10">
        <f t="shared" si="0"/>
        <v>124.85170064584842</v>
      </c>
      <c r="G29" s="10">
        <f t="shared" si="1"/>
        <v>98.420188722566976</v>
      </c>
    </row>
    <row r="30" spans="1:7" s="23" customFormat="1" ht="83.25" customHeight="1">
      <c r="A30" s="21" t="s">
        <v>38</v>
      </c>
      <c r="B30" s="22" t="s">
        <v>39</v>
      </c>
      <c r="C30" s="10">
        <f>C31+C32</f>
        <v>331997.40000000002</v>
      </c>
      <c r="D30" s="10">
        <f>D31+6646.9+14858.4+D32</f>
        <v>421157.90000000008</v>
      </c>
      <c r="E30" s="10">
        <f>E31+9815+14889.2+E32</f>
        <v>414504.4</v>
      </c>
      <c r="F30" s="10">
        <f t="shared" si="0"/>
        <v>124.85170064584842</v>
      </c>
      <c r="G30" s="10">
        <f t="shared" si="1"/>
        <v>98.420188722566976</v>
      </c>
    </row>
    <row r="31" spans="1:7" s="23" customFormat="1" ht="60.75" customHeight="1">
      <c r="A31" s="21" t="s">
        <v>40</v>
      </c>
      <c r="B31" s="22" t="s">
        <v>41</v>
      </c>
      <c r="C31" s="10">
        <f>142145+189852.4</f>
        <v>331997.40000000002</v>
      </c>
      <c r="D31" s="10">
        <v>336358.9</v>
      </c>
      <c r="E31" s="10">
        <v>316358.3</v>
      </c>
      <c r="F31" s="10">
        <f t="shared" si="0"/>
        <v>95.289390820530514</v>
      </c>
      <c r="G31" s="10">
        <f t="shared" si="1"/>
        <v>94.053791946637944</v>
      </c>
    </row>
    <row r="32" spans="1:7" s="23" customFormat="1" ht="213" customHeight="1">
      <c r="A32" s="21" t="s">
        <v>147</v>
      </c>
      <c r="B32" s="31" t="s">
        <v>148</v>
      </c>
      <c r="C32" s="10"/>
      <c r="D32" s="10">
        <v>63293.7</v>
      </c>
      <c r="E32" s="10">
        <v>73441.899999999994</v>
      </c>
      <c r="F32" s="10"/>
      <c r="G32" s="10">
        <f t="shared" si="1"/>
        <v>116.03350728429527</v>
      </c>
    </row>
    <row r="33" spans="1:7" s="23" customFormat="1" ht="60" customHeight="1">
      <c r="A33" s="21" t="s">
        <v>42</v>
      </c>
      <c r="B33" s="22" t="s">
        <v>43</v>
      </c>
      <c r="C33" s="26">
        <f>C34+C35+C36</f>
        <v>51310</v>
      </c>
      <c r="D33" s="26">
        <f>D34+D35+D36</f>
        <v>61210</v>
      </c>
      <c r="E33" s="26">
        <f>E34+E35+E36</f>
        <v>69029</v>
      </c>
      <c r="F33" s="10">
        <f t="shared" si="0"/>
        <v>134.53322938998247</v>
      </c>
      <c r="G33" s="10">
        <f t="shared" si="1"/>
        <v>112.77405652671133</v>
      </c>
    </row>
    <row r="34" spans="1:7" s="23" customFormat="1" ht="156.75" customHeight="1">
      <c r="A34" s="21" t="s">
        <v>44</v>
      </c>
      <c r="B34" s="30" t="s">
        <v>140</v>
      </c>
      <c r="C34" s="10">
        <f>10900+20200</f>
        <v>31100</v>
      </c>
      <c r="D34" s="10">
        <v>31100</v>
      </c>
      <c r="E34" s="10">
        <v>34685.800000000003</v>
      </c>
      <c r="F34" s="10">
        <f t="shared" si="0"/>
        <v>111.52990353697749</v>
      </c>
      <c r="G34" s="10">
        <f t="shared" si="1"/>
        <v>111.52990353697749</v>
      </c>
    </row>
    <row r="35" spans="1:7" s="23" customFormat="1" ht="79.5" customHeight="1">
      <c r="A35" s="21" t="s">
        <v>45</v>
      </c>
      <c r="B35" s="22" t="s">
        <v>46</v>
      </c>
      <c r="C35" s="10">
        <v>20000</v>
      </c>
      <c r="D35" s="10">
        <v>30000</v>
      </c>
      <c r="E35" s="10">
        <v>34334.300000000003</v>
      </c>
      <c r="F35" s="10">
        <f t="shared" si="0"/>
        <v>171.67150000000001</v>
      </c>
      <c r="G35" s="10">
        <f t="shared" si="1"/>
        <v>114.44766666666668</v>
      </c>
    </row>
    <row r="36" spans="1:7" s="23" customFormat="1" ht="93.75" customHeight="1">
      <c r="A36" s="21" t="s">
        <v>80</v>
      </c>
      <c r="B36" s="30" t="s">
        <v>141</v>
      </c>
      <c r="C36" s="10">
        <v>210</v>
      </c>
      <c r="D36" s="10">
        <v>110</v>
      </c>
      <c r="E36" s="10">
        <v>8.9</v>
      </c>
      <c r="F36" s="10">
        <f t="shared" si="0"/>
        <v>4.2380952380952381</v>
      </c>
      <c r="G36" s="10">
        <f t="shared" si="1"/>
        <v>8.0909090909090917</v>
      </c>
    </row>
    <row r="37" spans="1:7" s="23" customFormat="1" ht="40.5" customHeight="1">
      <c r="A37" s="21" t="s">
        <v>47</v>
      </c>
      <c r="B37" s="22" t="s">
        <v>48</v>
      </c>
      <c r="C37" s="10">
        <f>22183.4+27959.8</f>
        <v>50143.199999999997</v>
      </c>
      <c r="D37" s="10">
        <v>58923.199999999997</v>
      </c>
      <c r="E37" s="10">
        <v>71951.8</v>
      </c>
      <c r="F37" s="10">
        <f t="shared" si="0"/>
        <v>143.49263708738175</v>
      </c>
      <c r="G37" s="10">
        <f t="shared" si="1"/>
        <v>122.11115485920656</v>
      </c>
    </row>
    <row r="38" spans="1:7" s="23" customFormat="1" ht="21.75" customHeight="1">
      <c r="A38" s="27" t="s">
        <v>49</v>
      </c>
      <c r="B38" s="28" t="s">
        <v>50</v>
      </c>
      <c r="C38" s="10"/>
      <c r="D38" s="10"/>
      <c r="E38" s="10">
        <v>-6076.7</v>
      </c>
      <c r="F38" s="10"/>
      <c r="G38" s="10"/>
    </row>
    <row r="39" spans="1:7" ht="20.25" customHeight="1">
      <c r="A39" s="18" t="s">
        <v>51</v>
      </c>
      <c r="B39" s="18" t="s">
        <v>102</v>
      </c>
      <c r="C39" s="10">
        <f>C40+C82</f>
        <v>1694533.2000000002</v>
      </c>
      <c r="D39" s="10">
        <f>D40+D82</f>
        <v>2036479.6000000003</v>
      </c>
      <c r="E39" s="10">
        <f>E40+E82</f>
        <v>2010091.3000000003</v>
      </c>
      <c r="F39" s="11">
        <f>E39/C39*100</f>
        <v>118.62212555056462</v>
      </c>
      <c r="G39" s="11">
        <f>E39/D39*100</f>
        <v>98.704219772199039</v>
      </c>
    </row>
    <row r="40" spans="1:7" ht="54.75" customHeight="1">
      <c r="A40" s="18" t="s">
        <v>103</v>
      </c>
      <c r="B40" s="18" t="s">
        <v>104</v>
      </c>
      <c r="C40" s="10">
        <f>SUM(C41:C81)</f>
        <v>1694533.2000000002</v>
      </c>
      <c r="D40" s="10">
        <f t="shared" ref="D40:E40" si="10">SUM(D41:D81)</f>
        <v>2055672.3000000003</v>
      </c>
      <c r="E40" s="10">
        <f t="shared" si="10"/>
        <v>2029284.0000000002</v>
      </c>
      <c r="F40" s="10">
        <f t="shared" ref="F40:F84" si="11">E40/C40*100</f>
        <v>119.75475015774255</v>
      </c>
      <c r="G40" s="11">
        <f t="shared" ref="G40:G84" si="12">E40/D40*100</f>
        <v>98.716317771076646</v>
      </c>
    </row>
    <row r="41" spans="1:7" ht="36.75" customHeight="1">
      <c r="A41" s="19" t="s">
        <v>52</v>
      </c>
      <c r="B41" s="19" t="s">
        <v>53</v>
      </c>
      <c r="C41" s="10">
        <v>12224.9</v>
      </c>
      <c r="D41" s="10">
        <v>12225</v>
      </c>
      <c r="E41" s="10">
        <v>12225</v>
      </c>
      <c r="F41" s="10">
        <f t="shared" ref="F41:F80" si="13">E41/C41*100</f>
        <v>100.00081800260125</v>
      </c>
      <c r="G41" s="11">
        <f t="shared" ref="G41:G83" si="14">E41/D41*100</f>
        <v>100</v>
      </c>
    </row>
    <row r="42" spans="1:7" ht="36.75" customHeight="1">
      <c r="A42" s="19" t="s">
        <v>86</v>
      </c>
      <c r="B42" s="19" t="s">
        <v>87</v>
      </c>
      <c r="C42" s="10">
        <v>150072</v>
      </c>
      <c r="D42" s="10">
        <v>126818.9</v>
      </c>
      <c r="E42" s="10">
        <v>126818.9</v>
      </c>
      <c r="F42" s="10">
        <f t="shared" si="13"/>
        <v>84.505370755370762</v>
      </c>
      <c r="G42" s="11">
        <f t="shared" si="14"/>
        <v>100</v>
      </c>
    </row>
    <row r="43" spans="1:7" ht="114.75" hidden="1" customHeight="1">
      <c r="A43" s="18" t="s">
        <v>149</v>
      </c>
      <c r="B43" s="30" t="s">
        <v>150</v>
      </c>
      <c r="C43" s="10"/>
      <c r="D43" s="10"/>
      <c r="E43" s="10"/>
      <c r="F43" s="10" t="e">
        <f t="shared" si="13"/>
        <v>#DIV/0!</v>
      </c>
      <c r="G43" s="11" t="e">
        <f t="shared" si="14"/>
        <v>#DIV/0!</v>
      </c>
    </row>
    <row r="44" spans="1:7" ht="130.5" hidden="1" customHeight="1">
      <c r="A44" s="18" t="s">
        <v>151</v>
      </c>
      <c r="B44" s="30" t="s">
        <v>152</v>
      </c>
      <c r="C44" s="10"/>
      <c r="D44" s="10"/>
      <c r="E44" s="10"/>
      <c r="F44" s="10" t="e">
        <f t="shared" si="13"/>
        <v>#DIV/0!</v>
      </c>
      <c r="G44" s="11" t="e">
        <f t="shared" si="14"/>
        <v>#DIV/0!</v>
      </c>
    </row>
    <row r="45" spans="1:7" ht="114" hidden="1" customHeight="1">
      <c r="A45" s="18" t="s">
        <v>149</v>
      </c>
      <c r="B45" s="30" t="s">
        <v>150</v>
      </c>
      <c r="C45" s="10"/>
      <c r="D45" s="10"/>
      <c r="E45" s="10"/>
      <c r="F45" s="10" t="e">
        <f t="shared" si="13"/>
        <v>#DIV/0!</v>
      </c>
      <c r="G45" s="11" t="e">
        <f t="shared" si="14"/>
        <v>#DIV/0!</v>
      </c>
    </row>
    <row r="46" spans="1:7" ht="130.5" hidden="1" customHeight="1">
      <c r="A46" s="18" t="s">
        <v>151</v>
      </c>
      <c r="B46" s="30" t="s">
        <v>152</v>
      </c>
      <c r="C46" s="10"/>
      <c r="D46" s="10"/>
      <c r="E46" s="10"/>
      <c r="F46" s="10" t="e">
        <f t="shared" si="13"/>
        <v>#DIV/0!</v>
      </c>
      <c r="G46" s="11" t="e">
        <f t="shared" si="14"/>
        <v>#DIV/0!</v>
      </c>
    </row>
    <row r="47" spans="1:7" ht="75.75" hidden="1" customHeight="1">
      <c r="A47" s="18" t="s">
        <v>153</v>
      </c>
      <c r="B47" s="30" t="s">
        <v>154</v>
      </c>
      <c r="C47" s="10"/>
      <c r="D47" s="10"/>
      <c r="E47" s="10"/>
      <c r="F47" s="10" t="e">
        <f t="shared" si="13"/>
        <v>#DIV/0!</v>
      </c>
      <c r="G47" s="11" t="e">
        <f t="shared" si="14"/>
        <v>#DIV/0!</v>
      </c>
    </row>
    <row r="48" spans="1:7" ht="76.5" hidden="1" customHeight="1">
      <c r="A48" s="18" t="s">
        <v>155</v>
      </c>
      <c r="B48" s="30" t="s">
        <v>156</v>
      </c>
      <c r="C48" s="10"/>
      <c r="D48" s="10"/>
      <c r="E48" s="10"/>
      <c r="F48" s="10" t="e">
        <f t="shared" si="13"/>
        <v>#DIV/0!</v>
      </c>
      <c r="G48" s="11" t="e">
        <f t="shared" si="14"/>
        <v>#DIV/0!</v>
      </c>
    </row>
    <row r="49" spans="1:7" ht="73.5" customHeight="1">
      <c r="A49" s="19" t="s">
        <v>105</v>
      </c>
      <c r="B49" s="19" t="s">
        <v>106</v>
      </c>
      <c r="C49" s="10">
        <v>322342.5</v>
      </c>
      <c r="D49" s="10">
        <v>99533.6</v>
      </c>
      <c r="E49" s="10">
        <v>99533.6</v>
      </c>
      <c r="F49" s="10">
        <f t="shared" si="13"/>
        <v>30.878211839890803</v>
      </c>
      <c r="G49" s="11">
        <f t="shared" si="14"/>
        <v>100</v>
      </c>
    </row>
    <row r="50" spans="1:7" ht="130.5" customHeight="1">
      <c r="A50" s="19" t="s">
        <v>107</v>
      </c>
      <c r="B50" s="19" t="s">
        <v>108</v>
      </c>
      <c r="C50" s="10">
        <v>0</v>
      </c>
      <c r="D50" s="10">
        <v>429792</v>
      </c>
      <c r="E50" s="10">
        <v>429792</v>
      </c>
      <c r="F50" s="10">
        <v>0</v>
      </c>
      <c r="G50" s="11">
        <f t="shared" si="14"/>
        <v>100</v>
      </c>
    </row>
    <row r="51" spans="1:7" ht="109.5" customHeight="1">
      <c r="A51" s="19" t="s">
        <v>54</v>
      </c>
      <c r="B51" s="19" t="s">
        <v>109</v>
      </c>
      <c r="C51" s="10">
        <v>1937.2</v>
      </c>
      <c r="D51" s="10">
        <v>1937.2</v>
      </c>
      <c r="E51" s="10">
        <v>1198</v>
      </c>
      <c r="F51" s="10">
        <f t="shared" si="13"/>
        <v>61.84183357423084</v>
      </c>
      <c r="G51" s="11">
        <f t="shared" si="14"/>
        <v>61.84183357423084</v>
      </c>
    </row>
    <row r="52" spans="1:7" ht="93.75" customHeight="1">
      <c r="A52" s="19" t="s">
        <v>55</v>
      </c>
      <c r="B52" s="19" t="s">
        <v>110</v>
      </c>
      <c r="C52" s="10">
        <v>6088.5</v>
      </c>
      <c r="D52" s="10">
        <v>6195.9</v>
      </c>
      <c r="E52" s="10">
        <v>5111.5</v>
      </c>
      <c r="F52" s="10">
        <f t="shared" si="13"/>
        <v>83.953354685061996</v>
      </c>
      <c r="G52" s="11">
        <f t="shared" si="14"/>
        <v>82.498103584628552</v>
      </c>
    </row>
    <row r="53" spans="1:7" ht="129.75" customHeight="1">
      <c r="A53" s="19" t="s">
        <v>56</v>
      </c>
      <c r="B53" s="19" t="s">
        <v>111</v>
      </c>
      <c r="C53" s="10">
        <v>4611.5</v>
      </c>
      <c r="D53" s="10">
        <v>4622.8999999999996</v>
      </c>
      <c r="E53" s="10">
        <v>3995</v>
      </c>
      <c r="F53" s="10">
        <f t="shared" si="13"/>
        <v>86.631247967038931</v>
      </c>
      <c r="G53" s="11">
        <f t="shared" si="14"/>
        <v>86.417616647558901</v>
      </c>
    </row>
    <row r="54" spans="1:7" ht="92.25" customHeight="1">
      <c r="A54" s="19" t="s">
        <v>88</v>
      </c>
      <c r="B54" s="19" t="s">
        <v>112</v>
      </c>
      <c r="C54" s="10">
        <v>21070.799999999999</v>
      </c>
      <c r="D54" s="10">
        <v>21094.5</v>
      </c>
      <c r="E54" s="10">
        <v>16356.6</v>
      </c>
      <c r="F54" s="10">
        <f t="shared" si="13"/>
        <v>77.626858021527426</v>
      </c>
      <c r="G54" s="11">
        <f t="shared" si="14"/>
        <v>77.53964303491432</v>
      </c>
    </row>
    <row r="55" spans="1:7" ht="58.5" hidden="1" customHeight="1">
      <c r="A55" s="19" t="s">
        <v>113</v>
      </c>
      <c r="B55" s="19" t="s">
        <v>114</v>
      </c>
      <c r="C55" s="10"/>
      <c r="D55" s="10"/>
      <c r="E55" s="10"/>
      <c r="F55" s="10" t="e">
        <f t="shared" si="13"/>
        <v>#DIV/0!</v>
      </c>
      <c r="G55" s="11" t="e">
        <f t="shared" si="14"/>
        <v>#DIV/0!</v>
      </c>
    </row>
    <row r="56" spans="1:7" ht="56.25" customHeight="1">
      <c r="A56" s="19" t="s">
        <v>113</v>
      </c>
      <c r="B56" s="32" t="s">
        <v>114</v>
      </c>
      <c r="C56" s="10">
        <v>0</v>
      </c>
      <c r="D56" s="10">
        <v>101</v>
      </c>
      <c r="E56" s="10">
        <v>100.9</v>
      </c>
      <c r="F56" s="10">
        <v>0</v>
      </c>
      <c r="G56" s="11">
        <f t="shared" si="14"/>
        <v>99.900990099009917</v>
      </c>
    </row>
    <row r="57" spans="1:7" ht="93.75" customHeight="1">
      <c r="A57" s="19" t="s">
        <v>57</v>
      </c>
      <c r="B57" s="19" t="s">
        <v>89</v>
      </c>
      <c r="C57" s="10">
        <v>23962.9</v>
      </c>
      <c r="D57" s="10">
        <v>25258.799999999999</v>
      </c>
      <c r="E57" s="10">
        <v>24844.7</v>
      </c>
      <c r="F57" s="10">
        <f t="shared" si="13"/>
        <v>103.67985510935654</v>
      </c>
      <c r="G57" s="11">
        <f t="shared" si="14"/>
        <v>98.360571365227173</v>
      </c>
    </row>
    <row r="58" spans="1:7" ht="183" customHeight="1">
      <c r="A58" s="19" t="s">
        <v>58</v>
      </c>
      <c r="B58" s="19" t="s">
        <v>115</v>
      </c>
      <c r="C58" s="10">
        <v>883343.9</v>
      </c>
      <c r="D58" s="10">
        <v>936432.4</v>
      </c>
      <c r="E58" s="10">
        <v>925133.9</v>
      </c>
      <c r="F58" s="10">
        <f t="shared" si="13"/>
        <v>104.73088680410881</v>
      </c>
      <c r="G58" s="11">
        <f t="shared" si="14"/>
        <v>98.793452682756396</v>
      </c>
    </row>
    <row r="59" spans="1:7" ht="91.5" customHeight="1">
      <c r="A59" s="19" t="s">
        <v>59</v>
      </c>
      <c r="B59" s="19" t="s">
        <v>116</v>
      </c>
      <c r="C59" s="10">
        <v>1523.4</v>
      </c>
      <c r="D59" s="10">
        <v>1523.4</v>
      </c>
      <c r="E59" s="10">
        <v>1523.4</v>
      </c>
      <c r="F59" s="10">
        <f t="shared" si="13"/>
        <v>100</v>
      </c>
      <c r="G59" s="11">
        <f t="shared" si="14"/>
        <v>100</v>
      </c>
    </row>
    <row r="60" spans="1:7" ht="147.75" customHeight="1">
      <c r="A60" s="19" t="s">
        <v>60</v>
      </c>
      <c r="B60" s="19" t="s">
        <v>117</v>
      </c>
      <c r="C60" s="10">
        <v>868.9</v>
      </c>
      <c r="D60" s="10">
        <v>870.7</v>
      </c>
      <c r="E60" s="10">
        <v>870.7</v>
      </c>
      <c r="F60" s="10">
        <f t="shared" si="13"/>
        <v>100.20715847623434</v>
      </c>
      <c r="G60" s="11">
        <f t="shared" si="14"/>
        <v>100</v>
      </c>
    </row>
    <row r="61" spans="1:7" ht="129.75" customHeight="1">
      <c r="A61" s="19" t="s">
        <v>77</v>
      </c>
      <c r="B61" s="19" t="s">
        <v>118</v>
      </c>
      <c r="C61" s="10">
        <v>596.79999999999995</v>
      </c>
      <c r="D61" s="10">
        <v>596.79999999999995</v>
      </c>
      <c r="E61" s="10">
        <v>596.79999999999995</v>
      </c>
      <c r="F61" s="10">
        <f t="shared" si="13"/>
        <v>100</v>
      </c>
      <c r="G61" s="11">
        <f t="shared" si="14"/>
        <v>100</v>
      </c>
    </row>
    <row r="62" spans="1:7" ht="111.75" customHeight="1">
      <c r="A62" s="19" t="s">
        <v>61</v>
      </c>
      <c r="B62" s="19" t="s">
        <v>119</v>
      </c>
      <c r="C62" s="10">
        <v>8317.1</v>
      </c>
      <c r="D62" s="10">
        <v>8317.1</v>
      </c>
      <c r="E62" s="10">
        <v>6616.6</v>
      </c>
      <c r="F62" s="10">
        <f t="shared" si="13"/>
        <v>79.554171526132905</v>
      </c>
      <c r="G62" s="11">
        <f t="shared" si="14"/>
        <v>79.554171526132905</v>
      </c>
    </row>
    <row r="63" spans="1:7" ht="96.75" customHeight="1">
      <c r="A63" s="19" t="s">
        <v>62</v>
      </c>
      <c r="B63" s="19" t="s">
        <v>120</v>
      </c>
      <c r="C63" s="10">
        <v>7098</v>
      </c>
      <c r="D63" s="10">
        <v>7098</v>
      </c>
      <c r="E63" s="10">
        <v>7098</v>
      </c>
      <c r="F63" s="10">
        <f t="shared" si="13"/>
        <v>100</v>
      </c>
      <c r="G63" s="11">
        <f t="shared" si="14"/>
        <v>100</v>
      </c>
    </row>
    <row r="64" spans="1:7" ht="117.75" customHeight="1">
      <c r="A64" s="19" t="s">
        <v>63</v>
      </c>
      <c r="B64" s="19" t="s">
        <v>121</v>
      </c>
      <c r="C64" s="10">
        <v>546.4</v>
      </c>
      <c r="D64" s="10">
        <v>620.29999999999995</v>
      </c>
      <c r="E64" s="10">
        <v>604.9</v>
      </c>
      <c r="F64" s="10">
        <f t="shared" si="13"/>
        <v>110.70644216691068</v>
      </c>
      <c r="G64" s="11">
        <f t="shared" si="14"/>
        <v>97.517330324036749</v>
      </c>
    </row>
    <row r="65" spans="1:7" ht="204" customHeight="1">
      <c r="A65" s="19" t="s">
        <v>64</v>
      </c>
      <c r="B65" s="19" t="s">
        <v>122</v>
      </c>
      <c r="C65" s="10">
        <v>1827.8</v>
      </c>
      <c r="D65" s="10">
        <v>2024.7</v>
      </c>
      <c r="E65" s="10">
        <v>1962</v>
      </c>
      <c r="F65" s="10">
        <f t="shared" si="13"/>
        <v>107.34215997373893</v>
      </c>
      <c r="G65" s="11">
        <f t="shared" si="14"/>
        <v>96.903244925174093</v>
      </c>
    </row>
    <row r="66" spans="1:7" ht="133.5" customHeight="1">
      <c r="A66" s="19" t="s">
        <v>65</v>
      </c>
      <c r="B66" s="19" t="s">
        <v>66</v>
      </c>
      <c r="C66" s="10">
        <v>45.1</v>
      </c>
      <c r="D66" s="10">
        <v>46.4</v>
      </c>
      <c r="E66" s="10">
        <v>46.4</v>
      </c>
      <c r="F66" s="10">
        <f t="shared" si="13"/>
        <v>102.88248337028824</v>
      </c>
      <c r="G66" s="11">
        <f t="shared" si="14"/>
        <v>100</v>
      </c>
    </row>
    <row r="67" spans="1:7" ht="93.75" customHeight="1">
      <c r="A67" s="19" t="s">
        <v>92</v>
      </c>
      <c r="B67" s="19" t="s">
        <v>123</v>
      </c>
      <c r="C67" s="10">
        <v>24358.7</v>
      </c>
      <c r="D67" s="10">
        <v>28531.8</v>
      </c>
      <c r="E67" s="10">
        <v>28531.8</v>
      </c>
      <c r="F67" s="10">
        <f t="shared" si="13"/>
        <v>117.13186664312956</v>
      </c>
      <c r="G67" s="11">
        <f t="shared" si="14"/>
        <v>100</v>
      </c>
    </row>
    <row r="68" spans="1:7" ht="75" customHeight="1">
      <c r="A68" s="19" t="s">
        <v>90</v>
      </c>
      <c r="B68" s="19" t="s">
        <v>91</v>
      </c>
      <c r="C68" s="10">
        <v>397.5</v>
      </c>
      <c r="D68" s="10">
        <v>397.5</v>
      </c>
      <c r="E68" s="10">
        <v>397.5</v>
      </c>
      <c r="F68" s="10">
        <f t="shared" si="13"/>
        <v>100</v>
      </c>
      <c r="G68" s="11">
        <f t="shared" si="14"/>
        <v>100</v>
      </c>
    </row>
    <row r="69" spans="1:7" ht="77.25" customHeight="1">
      <c r="A69" s="19" t="s">
        <v>93</v>
      </c>
      <c r="B69" s="19" t="s">
        <v>124</v>
      </c>
      <c r="C69" s="10">
        <v>168089.5</v>
      </c>
      <c r="D69" s="10">
        <v>201208.1</v>
      </c>
      <c r="E69" s="10">
        <v>201208.1</v>
      </c>
      <c r="F69" s="10">
        <f t="shared" si="13"/>
        <v>119.70295586577389</v>
      </c>
      <c r="G69" s="11">
        <f t="shared" si="14"/>
        <v>100</v>
      </c>
    </row>
    <row r="70" spans="1:7" ht="129.75" customHeight="1">
      <c r="A70" s="19" t="s">
        <v>94</v>
      </c>
      <c r="B70" s="19" t="s">
        <v>125</v>
      </c>
      <c r="C70" s="10">
        <v>7735.9</v>
      </c>
      <c r="D70" s="10">
        <v>6690.1</v>
      </c>
      <c r="E70" s="10">
        <v>3201.6</v>
      </c>
      <c r="F70" s="10">
        <f t="shared" si="13"/>
        <v>41.386264041675823</v>
      </c>
      <c r="G70" s="11">
        <f t="shared" si="14"/>
        <v>47.85578690901481</v>
      </c>
    </row>
    <row r="71" spans="1:7" ht="150" customHeight="1">
      <c r="A71" s="19" t="s">
        <v>95</v>
      </c>
      <c r="B71" s="19" t="s">
        <v>126</v>
      </c>
      <c r="C71" s="10">
        <v>76.7</v>
      </c>
      <c r="D71" s="10">
        <v>69.900000000000006</v>
      </c>
      <c r="E71" s="10">
        <v>2.6</v>
      </c>
      <c r="F71" s="10">
        <f t="shared" si="13"/>
        <v>3.3898305084745761</v>
      </c>
      <c r="G71" s="11">
        <f t="shared" si="14"/>
        <v>3.7195994277539342</v>
      </c>
    </row>
    <row r="72" spans="1:7" ht="149.25" customHeight="1">
      <c r="A72" s="19" t="s">
        <v>127</v>
      </c>
      <c r="B72" s="19" t="s">
        <v>128</v>
      </c>
      <c r="C72" s="10">
        <v>23539.8</v>
      </c>
      <c r="D72" s="10">
        <v>25587.9</v>
      </c>
      <c r="E72" s="10">
        <v>25404.1</v>
      </c>
      <c r="F72" s="10">
        <f t="shared" si="13"/>
        <v>107.91977841782851</v>
      </c>
      <c r="G72" s="11">
        <f t="shared" si="14"/>
        <v>99.281691737110108</v>
      </c>
    </row>
    <row r="73" spans="1:7" ht="148.5" customHeight="1">
      <c r="A73" s="19" t="s">
        <v>129</v>
      </c>
      <c r="B73" s="19" t="s">
        <v>130</v>
      </c>
      <c r="C73" s="10">
        <v>329.1</v>
      </c>
      <c r="D73" s="10">
        <v>329.1</v>
      </c>
      <c r="E73" s="10">
        <v>256.7</v>
      </c>
      <c r="F73" s="10">
        <f t="shared" si="13"/>
        <v>78.000607718018827</v>
      </c>
      <c r="G73" s="11">
        <f t="shared" si="14"/>
        <v>78.000607718018827</v>
      </c>
    </row>
    <row r="74" spans="1:7" ht="129" customHeight="1">
      <c r="A74" s="19" t="s">
        <v>67</v>
      </c>
      <c r="B74" s="19" t="s">
        <v>68</v>
      </c>
      <c r="C74" s="10">
        <v>21285.5</v>
      </c>
      <c r="D74" s="10">
        <v>21285.5</v>
      </c>
      <c r="E74" s="10">
        <v>19409.900000000001</v>
      </c>
      <c r="F74" s="10">
        <f t="shared" si="13"/>
        <v>91.188367668130894</v>
      </c>
      <c r="G74" s="11">
        <f t="shared" si="14"/>
        <v>91.188367668130894</v>
      </c>
    </row>
    <row r="75" spans="1:7" ht="62.25" hidden="1" customHeight="1">
      <c r="A75" s="19" t="s">
        <v>96</v>
      </c>
      <c r="B75" s="19" t="s">
        <v>97</v>
      </c>
      <c r="C75" s="10">
        <v>0</v>
      </c>
      <c r="D75" s="10">
        <v>0</v>
      </c>
      <c r="E75" s="10">
        <v>0</v>
      </c>
      <c r="F75" s="10" t="e">
        <f t="shared" si="13"/>
        <v>#DIV/0!</v>
      </c>
      <c r="G75" s="11" t="e">
        <f t="shared" si="14"/>
        <v>#DIV/0!</v>
      </c>
    </row>
    <row r="76" spans="1:7" ht="77.25" hidden="1" customHeight="1">
      <c r="A76" s="19" t="s">
        <v>98</v>
      </c>
      <c r="B76" s="19" t="s">
        <v>99</v>
      </c>
      <c r="C76" s="10">
        <v>0</v>
      </c>
      <c r="D76" s="10">
        <v>0</v>
      </c>
      <c r="E76" s="10">
        <v>0</v>
      </c>
      <c r="F76" s="10" t="e">
        <f t="shared" si="13"/>
        <v>#DIV/0!</v>
      </c>
      <c r="G76" s="11" t="e">
        <f t="shared" si="14"/>
        <v>#DIV/0!</v>
      </c>
    </row>
    <row r="77" spans="1:7" ht="155.25" hidden="1" customHeight="1">
      <c r="A77" s="19" t="s">
        <v>131</v>
      </c>
      <c r="B77" s="19" t="s">
        <v>132</v>
      </c>
      <c r="C77" s="10">
        <v>0</v>
      </c>
      <c r="D77" s="10">
        <v>0</v>
      </c>
      <c r="E77" s="10">
        <v>0</v>
      </c>
      <c r="F77" s="10" t="e">
        <f t="shared" si="13"/>
        <v>#DIV/0!</v>
      </c>
      <c r="G77" s="11" t="e">
        <f t="shared" si="14"/>
        <v>#DIV/0!</v>
      </c>
    </row>
    <row r="78" spans="1:7" ht="58.5" customHeight="1">
      <c r="A78" s="19" t="s">
        <v>96</v>
      </c>
      <c r="B78" s="32" t="s">
        <v>97</v>
      </c>
      <c r="C78" s="10">
        <v>2136</v>
      </c>
      <c r="D78" s="10">
        <v>2136</v>
      </c>
      <c r="E78" s="10">
        <v>2136</v>
      </c>
      <c r="F78" s="10">
        <f t="shared" si="13"/>
        <v>100</v>
      </c>
      <c r="G78" s="11">
        <f t="shared" si="14"/>
        <v>100</v>
      </c>
    </row>
    <row r="79" spans="1:7" ht="94.5" customHeight="1">
      <c r="A79" s="19" t="s">
        <v>157</v>
      </c>
      <c r="B79" s="32" t="s">
        <v>158</v>
      </c>
      <c r="C79" s="10">
        <v>0</v>
      </c>
      <c r="D79" s="10">
        <v>83420</v>
      </c>
      <c r="E79" s="10">
        <v>83400</v>
      </c>
      <c r="F79" s="10">
        <v>0</v>
      </c>
      <c r="G79" s="11">
        <f t="shared" si="14"/>
        <v>99.976024934068562</v>
      </c>
    </row>
    <row r="80" spans="1:7" ht="75.75" customHeight="1">
      <c r="A80" s="19" t="s">
        <v>98</v>
      </c>
      <c r="B80" s="32" t="s">
        <v>99</v>
      </c>
      <c r="C80" s="10">
        <v>106.8</v>
      </c>
      <c r="D80" s="10">
        <v>106.8</v>
      </c>
      <c r="E80" s="10">
        <v>106.8</v>
      </c>
      <c r="F80" s="10">
        <f t="shared" si="13"/>
        <v>100</v>
      </c>
      <c r="G80" s="11">
        <f t="shared" si="14"/>
        <v>100</v>
      </c>
    </row>
    <row r="81" spans="1:7" ht="130.5" customHeight="1">
      <c r="A81" s="19" t="s">
        <v>131</v>
      </c>
      <c r="B81" s="32" t="s">
        <v>159</v>
      </c>
      <c r="C81" s="10">
        <v>0</v>
      </c>
      <c r="D81" s="10">
        <v>800</v>
      </c>
      <c r="E81" s="10">
        <v>800</v>
      </c>
      <c r="F81" s="10">
        <v>0</v>
      </c>
      <c r="G81" s="11">
        <f t="shared" si="14"/>
        <v>100</v>
      </c>
    </row>
    <row r="82" spans="1:7" ht="77.25" customHeight="1">
      <c r="A82" s="19" t="s">
        <v>133</v>
      </c>
      <c r="B82" s="20" t="s">
        <v>75</v>
      </c>
      <c r="C82" s="10">
        <v>0</v>
      </c>
      <c r="D82" s="10">
        <f>D83</f>
        <v>-19192.7</v>
      </c>
      <c r="E82" s="10">
        <f>E83</f>
        <v>-19192.7</v>
      </c>
      <c r="F82" s="10">
        <v>0</v>
      </c>
      <c r="G82" s="11">
        <f t="shared" si="14"/>
        <v>100</v>
      </c>
    </row>
    <row r="83" spans="1:7" ht="76.5" customHeight="1">
      <c r="A83" s="19" t="s">
        <v>134</v>
      </c>
      <c r="B83" s="20" t="s">
        <v>135</v>
      </c>
      <c r="C83" s="10">
        <v>0</v>
      </c>
      <c r="D83" s="10">
        <v>-19192.7</v>
      </c>
      <c r="E83" s="10">
        <v>-19192.7</v>
      </c>
      <c r="F83" s="10">
        <v>0</v>
      </c>
      <c r="G83" s="11">
        <f t="shared" si="14"/>
        <v>100</v>
      </c>
    </row>
    <row r="84" spans="1:7" ht="18.75">
      <c r="A84" s="16"/>
      <c r="B84" s="17" t="s">
        <v>69</v>
      </c>
      <c r="C84" s="10">
        <f>C6+C39</f>
        <v>5103780.7</v>
      </c>
      <c r="D84" s="10">
        <f>D6+D39</f>
        <v>5667914.9000000004</v>
      </c>
      <c r="E84" s="10">
        <f>E6+E39</f>
        <v>5686949.4000000004</v>
      </c>
      <c r="F84" s="10">
        <f t="shared" si="11"/>
        <v>111.42620998586401</v>
      </c>
      <c r="G84" s="10">
        <f t="shared" si="12"/>
        <v>100.33582896595712</v>
      </c>
    </row>
    <row r="85" spans="1:7" ht="18.75">
      <c r="A85" s="5"/>
      <c r="B85" s="6"/>
      <c r="C85" s="3"/>
      <c r="D85" s="3"/>
      <c r="E85" s="3"/>
      <c r="F85" s="3"/>
      <c r="G85" s="3"/>
    </row>
    <row r="86" spans="1:7" ht="20.25">
      <c r="A86" s="7" t="s">
        <v>81</v>
      </c>
      <c r="B86" s="8"/>
      <c r="C86" s="8"/>
      <c r="D86" s="8"/>
      <c r="E86" s="8"/>
      <c r="F86" s="8"/>
      <c r="G86" s="8"/>
    </row>
    <row r="87" spans="1:7" ht="20.25">
      <c r="A87" s="7" t="s">
        <v>100</v>
      </c>
      <c r="B87" s="8"/>
      <c r="C87" s="8"/>
      <c r="D87" s="8"/>
      <c r="E87" s="8"/>
      <c r="F87" s="8"/>
      <c r="G87" s="9"/>
    </row>
    <row r="88" spans="1:7" ht="20.25">
      <c r="A88" s="7" t="s">
        <v>101</v>
      </c>
      <c r="B88" s="8"/>
      <c r="C88" s="8"/>
      <c r="D88" s="8"/>
      <c r="E88" s="8"/>
      <c r="F88" s="8"/>
      <c r="G88" s="9" t="s">
        <v>82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55118110236220474" bottom="0.39370078740157483" header="0.31496062992125984" footer="0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2011-07-15T08:42:10Z</dcterms:modified>
</cp:coreProperties>
</file>