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15" windowWidth="14895" windowHeight="7875"/>
  </bookViews>
  <sheets>
    <sheet name="01.07.11" sheetId="1" r:id="rId1"/>
  </sheets>
  <definedNames>
    <definedName name="_xlnm.Print_Titles" localSheetId="0">'01.07.11'!$7:$7</definedName>
    <definedName name="_xlnm.Print_Area" localSheetId="0">'01.07.11'!$A$1:$K$232</definedName>
  </definedNames>
  <calcPr calcId="124519"/>
</workbook>
</file>

<file path=xl/calcChain.xml><?xml version="1.0" encoding="utf-8"?>
<calcChain xmlns="http://schemas.openxmlformats.org/spreadsheetml/2006/main">
  <c r="J154" i="1"/>
  <c r="J157"/>
  <c r="J160"/>
  <c r="J185"/>
  <c r="J173"/>
  <c r="J148"/>
  <c r="J134"/>
  <c r="J89"/>
  <c r="J200"/>
  <c r="J201"/>
  <c r="J202"/>
  <c r="J190"/>
  <c r="J191"/>
  <c r="G105"/>
  <c r="I105"/>
  <c r="H105"/>
  <c r="K114"/>
  <c r="K214"/>
  <c r="K215"/>
  <c r="J214"/>
  <c r="J215"/>
  <c r="G119"/>
  <c r="G88"/>
  <c r="J98"/>
  <c r="J94"/>
  <c r="J80"/>
  <c r="J81"/>
  <c r="I32"/>
  <c r="H32"/>
  <c r="I193"/>
  <c r="H193"/>
  <c r="K171"/>
  <c r="I156"/>
  <c r="I167" s="1"/>
  <c r="H128"/>
  <c r="H144"/>
  <c r="K49"/>
  <c r="K57"/>
  <c r="K56"/>
  <c r="I10"/>
  <c r="H10"/>
  <c r="J37"/>
  <c r="K37"/>
  <c r="K38"/>
  <c r="J38"/>
  <c r="K13"/>
  <c r="K14"/>
  <c r="K15"/>
  <c r="K16"/>
  <c r="K17"/>
  <c r="K18"/>
  <c r="K19"/>
  <c r="K20"/>
  <c r="K189"/>
  <c r="K179"/>
  <c r="K164"/>
  <c r="K152"/>
  <c r="K205"/>
  <c r="K140"/>
  <c r="K231"/>
  <c r="J231"/>
  <c r="K230"/>
  <c r="J230"/>
  <c r="K229"/>
  <c r="J229"/>
  <c r="K228"/>
  <c r="J228"/>
  <c r="C228"/>
  <c r="K227"/>
  <c r="J227"/>
  <c r="K225"/>
  <c r="J225"/>
  <c r="K224"/>
  <c r="J224"/>
  <c r="K223"/>
  <c r="J223"/>
  <c r="K222"/>
  <c r="J222"/>
  <c r="C222"/>
  <c r="I221"/>
  <c r="H221"/>
  <c r="G221"/>
  <c r="K220"/>
  <c r="J220"/>
  <c r="K219"/>
  <c r="J219"/>
  <c r="K218"/>
  <c r="J218"/>
  <c r="K217"/>
  <c r="J217"/>
  <c r="K216"/>
  <c r="J216"/>
  <c r="K213"/>
  <c r="J213"/>
  <c r="K212"/>
  <c r="J212"/>
  <c r="K211"/>
  <c r="J211"/>
  <c r="I210"/>
  <c r="H210"/>
  <c r="G210"/>
  <c r="K207"/>
  <c r="J207"/>
  <c r="K206"/>
  <c r="J206"/>
  <c r="K203"/>
  <c r="K202"/>
  <c r="K201"/>
  <c r="K200"/>
  <c r="K199"/>
  <c r="K197"/>
  <c r="K196"/>
  <c r="J196"/>
  <c r="I195"/>
  <c r="G195"/>
  <c r="K194"/>
  <c r="J194"/>
  <c r="I208"/>
  <c r="K191"/>
  <c r="K190"/>
  <c r="K188"/>
  <c r="K187"/>
  <c r="K186"/>
  <c r="K185"/>
  <c r="K184"/>
  <c r="K183"/>
  <c r="J183"/>
  <c r="K182"/>
  <c r="I181"/>
  <c r="I192" s="1"/>
  <c r="G181"/>
  <c r="G192" s="1"/>
  <c r="J179"/>
  <c r="K178"/>
  <c r="J178"/>
  <c r="K174"/>
  <c r="K173"/>
  <c r="J171"/>
  <c r="K170"/>
  <c r="J170"/>
  <c r="K169"/>
  <c r="I168"/>
  <c r="I180" s="1"/>
  <c r="H168"/>
  <c r="H180" s="1"/>
  <c r="G168"/>
  <c r="G180" s="1"/>
  <c r="K166"/>
  <c r="J166"/>
  <c r="K165"/>
  <c r="J165"/>
  <c r="K163"/>
  <c r="K162"/>
  <c r="K161"/>
  <c r="J161"/>
  <c r="K160"/>
  <c r="H159"/>
  <c r="K158"/>
  <c r="K157"/>
  <c r="K154"/>
  <c r="K153"/>
  <c r="J153"/>
  <c r="K151"/>
  <c r="K150"/>
  <c r="K149"/>
  <c r="K148"/>
  <c r="K147"/>
  <c r="K146"/>
  <c r="J146"/>
  <c r="K145"/>
  <c r="I144"/>
  <c r="I155" s="1"/>
  <c r="K142"/>
  <c r="J142"/>
  <c r="K141"/>
  <c r="J141"/>
  <c r="K139"/>
  <c r="K138"/>
  <c r="J138"/>
  <c r="K137"/>
  <c r="J137"/>
  <c r="K136"/>
  <c r="J136"/>
  <c r="K135"/>
  <c r="K134"/>
  <c r="K133"/>
  <c r="J133"/>
  <c r="K132"/>
  <c r="J132"/>
  <c r="K131"/>
  <c r="J131"/>
  <c r="K130"/>
  <c r="K129"/>
  <c r="J129"/>
  <c r="I128"/>
  <c r="I143" s="1"/>
  <c r="G128"/>
  <c r="K125"/>
  <c r="K124"/>
  <c r="J124"/>
  <c r="K123"/>
  <c r="J123"/>
  <c r="K121"/>
  <c r="J121"/>
  <c r="K120"/>
  <c r="J120"/>
  <c r="I119"/>
  <c r="H119"/>
  <c r="K118"/>
  <c r="J118"/>
  <c r="K113"/>
  <c r="J113"/>
  <c r="K112"/>
  <c r="J112"/>
  <c r="K111"/>
  <c r="K110"/>
  <c r="J110"/>
  <c r="K109"/>
  <c r="K108"/>
  <c r="J108"/>
  <c r="K106"/>
  <c r="K104"/>
  <c r="K103"/>
  <c r="J103"/>
  <c r="K102"/>
  <c r="J102"/>
  <c r="K101"/>
  <c r="I100"/>
  <c r="H100"/>
  <c r="G100"/>
  <c r="K98"/>
  <c r="I97"/>
  <c r="H97"/>
  <c r="G97"/>
  <c r="K96"/>
  <c r="K95"/>
  <c r="J95"/>
  <c r="K94"/>
  <c r="K93"/>
  <c r="J93"/>
  <c r="I92"/>
  <c r="H92"/>
  <c r="G92"/>
  <c r="I91"/>
  <c r="H91"/>
  <c r="I90"/>
  <c r="H90"/>
  <c r="G90"/>
  <c r="I89"/>
  <c r="H89"/>
  <c r="G89"/>
  <c r="I88"/>
  <c r="H88"/>
  <c r="J88"/>
  <c r="K86"/>
  <c r="K84"/>
  <c r="J84"/>
  <c r="I83"/>
  <c r="H83"/>
  <c r="G83"/>
  <c r="K81"/>
  <c r="K80"/>
  <c r="I79"/>
  <c r="H79"/>
  <c r="G79"/>
  <c r="J79" s="1"/>
  <c r="I78"/>
  <c r="H78"/>
  <c r="G78"/>
  <c r="I77"/>
  <c r="H77"/>
  <c r="G77"/>
  <c r="K75"/>
  <c r="K73"/>
  <c r="J73"/>
  <c r="K72"/>
  <c r="K71"/>
  <c r="K70"/>
  <c r="K69"/>
  <c r="J69"/>
  <c r="K68"/>
  <c r="J68"/>
  <c r="I67"/>
  <c r="H67"/>
  <c r="G67"/>
  <c r="K66"/>
  <c r="K65"/>
  <c r="K64"/>
  <c r="J64"/>
  <c r="K63"/>
  <c r="J63"/>
  <c r="K62"/>
  <c r="J62"/>
  <c r="K61"/>
  <c r="J61"/>
  <c r="K60"/>
  <c r="J60"/>
  <c r="K53"/>
  <c r="K52"/>
  <c r="J52"/>
  <c r="K48"/>
  <c r="J48"/>
  <c r="K47"/>
  <c r="J47"/>
  <c r="K46"/>
  <c r="J46"/>
  <c r="K41"/>
  <c r="J41"/>
  <c r="K40"/>
  <c r="J40"/>
  <c r="K39"/>
  <c r="J39"/>
  <c r="J36"/>
  <c r="J35"/>
  <c r="J34"/>
  <c r="J33"/>
  <c r="G32"/>
  <c r="K31"/>
  <c r="K30"/>
  <c r="J28"/>
  <c r="J27"/>
  <c r="J26"/>
  <c r="J25"/>
  <c r="J24"/>
  <c r="J23"/>
  <c r="J22"/>
  <c r="J21"/>
  <c r="J19"/>
  <c r="J18"/>
  <c r="J17"/>
  <c r="J16"/>
  <c r="J15"/>
  <c r="J14"/>
  <c r="J13"/>
  <c r="K12"/>
  <c r="J12"/>
  <c r="J11"/>
  <c r="G10"/>
  <c r="G87" l="1"/>
  <c r="H209"/>
  <c r="J78"/>
  <c r="G156"/>
  <c r="H156"/>
  <c r="H167" s="1"/>
  <c r="G209"/>
  <c r="I76"/>
  <c r="H76"/>
  <c r="G76"/>
  <c r="J76" s="1"/>
  <c r="I87"/>
  <c r="G144"/>
  <c r="G155" s="1"/>
  <c r="H181"/>
  <c r="H192" s="1"/>
  <c r="K192" s="1"/>
  <c r="K210"/>
  <c r="K32"/>
  <c r="H87"/>
  <c r="K89"/>
  <c r="K119"/>
  <c r="H208"/>
  <c r="K208" s="1"/>
  <c r="K10"/>
  <c r="J83"/>
  <c r="J92"/>
  <c r="J100"/>
  <c r="G143"/>
  <c r="J143" s="1"/>
  <c r="K67"/>
  <c r="K77"/>
  <c r="K88"/>
  <c r="J90"/>
  <c r="K91"/>
  <c r="K97"/>
  <c r="K105"/>
  <c r="H143"/>
  <c r="K143" s="1"/>
  <c r="H155"/>
  <c r="G193"/>
  <c r="G208" s="1"/>
  <c r="J208" s="1"/>
  <c r="I209"/>
  <c r="K209" s="1"/>
  <c r="J221"/>
  <c r="K180"/>
  <c r="J180"/>
  <c r="J192"/>
  <c r="J10"/>
  <c r="J32"/>
  <c r="J67"/>
  <c r="J77"/>
  <c r="K78"/>
  <c r="K83"/>
  <c r="K87"/>
  <c r="K90"/>
  <c r="K92"/>
  <c r="J97"/>
  <c r="K100"/>
  <c r="J105"/>
  <c r="J119"/>
  <c r="J128"/>
  <c r="J168"/>
  <c r="K193"/>
  <c r="H195"/>
  <c r="K195" s="1"/>
  <c r="J195"/>
  <c r="J210"/>
  <c r="K221"/>
  <c r="K128"/>
  <c r="K168"/>
  <c r="J181"/>
  <c r="G167" l="1"/>
  <c r="J167" s="1"/>
  <c r="J156"/>
  <c r="G59"/>
  <c r="G8" s="1"/>
  <c r="I59"/>
  <c r="J144"/>
  <c r="J87"/>
  <c r="K76"/>
  <c r="K181"/>
  <c r="K156"/>
  <c r="K144"/>
  <c r="H59"/>
  <c r="H8" s="1"/>
  <c r="J209"/>
  <c r="J193"/>
  <c r="K167"/>
  <c r="J155"/>
  <c r="K155"/>
  <c r="J59" l="1"/>
  <c r="K59"/>
  <c r="I8"/>
  <c r="J8" l="1"/>
  <c r="K8"/>
</calcChain>
</file>

<file path=xl/sharedStrings.xml><?xml version="1.0" encoding="utf-8"?>
<sst xmlns="http://schemas.openxmlformats.org/spreadsheetml/2006/main" count="335" uniqueCount="132">
  <si>
    <t xml:space="preserve"> Анализ  финансирования расходов  по разделу  "Жилищно-коммунальное хозяйство" </t>
  </si>
  <si>
    <t>тыс.руб.</t>
  </si>
  <si>
    <t xml:space="preserve">     Наименование  расходов  </t>
  </si>
  <si>
    <t>Классификация</t>
  </si>
  <si>
    <t xml:space="preserve">Исполнено </t>
  </si>
  <si>
    <t>% исполнения</t>
  </si>
  <si>
    <t>ЦСР</t>
  </si>
  <si>
    <t>ВР</t>
  </si>
  <si>
    <t>КОСГУ</t>
  </si>
  <si>
    <t>0500 "Жилищно-коммунальное хозяйство"-всего</t>
  </si>
  <si>
    <t>в том числе:</t>
  </si>
  <si>
    <t>0501 " Жилищное хозяйство"</t>
  </si>
  <si>
    <t xml:space="preserve">Возмещение части затрат, возникающих в связи с проведением капитального ремонта  многоквартирных домов, соответствующих  доле муниципального образования в праве  общей собственности на общее имущество в многоквартирном  доме </t>
  </si>
  <si>
    <t>006</t>
  </si>
  <si>
    <t>Ведомственная  целевая программа "Установка  общедомовых приборов учета потребления ресурсов(тепловой энергии, холодной воды, электрической энергии) в многоквартирных домах города Саратова на 2009-2011 гг"</t>
  </si>
  <si>
    <t xml:space="preserve">Ведомственная целевая программа "Капитальный ремонт внутридомовых инженерных систем теплоснабжения и оборудование систем горячего водоснабжения в многоквартирных домах" на 2011 год" </t>
  </si>
  <si>
    <t>Обеспечение  мероприятий по капитальному ремонту многоквартирных домов за счет средств,поступивших от государственной корпорации Фонд содействия реформированию жилищно-коммунального хозяйства</t>
  </si>
  <si>
    <t>0980101</t>
  </si>
  <si>
    <t>242</t>
  </si>
  <si>
    <t>Обеспечение  мероприятий по переселению граждан из аварийного жилищного фонда за счет средств,поступивших от государственной корпорации Фонд содействия реформированию жилищно-коммунального хозяйства</t>
  </si>
  <si>
    <t>0980102</t>
  </si>
  <si>
    <t>500</t>
  </si>
  <si>
    <t>310</t>
  </si>
  <si>
    <t>Обеспечение мероприятий по капитальному ремонту многоквартирных домов</t>
  </si>
  <si>
    <t>0980201</t>
  </si>
  <si>
    <t>Обеспечение мероприятий по переселению граждан из аварийного жилищного фонда</t>
  </si>
  <si>
    <t>0980202</t>
  </si>
  <si>
    <t>Бюджетные инвестиции в объекты капитального  строительства собственности муниципальных образований</t>
  </si>
  <si>
    <t>003</t>
  </si>
  <si>
    <t>Проведение капитального ремонта муниципального фонда</t>
  </si>
  <si>
    <t xml:space="preserve">Обеспечение   мероприятий  по капитальному ремонту  многоквартирных домов  доли муниципального образования в праве  общей собственности на общее имущество в многоквартирном  доме </t>
  </si>
  <si>
    <t>Отселение граждан, проживающих в аварийных жилых домах, построенных по проекту инженера Лагутенко</t>
  </si>
  <si>
    <t xml:space="preserve">Ведомственная целевая программа "Капитальный ремонт многоквартирных домов, находившихся в муниципальной собственности до 1 марта 2005 года, в 2009-2010 гг" </t>
  </si>
  <si>
    <t>904</t>
  </si>
  <si>
    <t xml:space="preserve">Ведомственная  целевая программа "Приобретение (строительство)  жилых помещений для использования  маневренного   жилищного фонда муниципального образования "Город Саратов" на 2010 год"  </t>
  </si>
  <si>
    <t>906</t>
  </si>
  <si>
    <t>907</t>
  </si>
  <si>
    <t>Ведомственная  целевая программа "Переселение граждан города Саратова из аварийного жилищного  фонда в 2009-2010 г.г."</t>
  </si>
  <si>
    <t>Ведомственная  целевая программа "Переселение граждан города Саратова из аварийного жилищного  фонда в 2010 году"</t>
  </si>
  <si>
    <t>Резервные фонды местных администраций (капитальный ремонт многоквартирных домов)</t>
  </si>
  <si>
    <t>0700500</t>
  </si>
  <si>
    <t xml:space="preserve">0502 " Коммунальное хозяйство" </t>
  </si>
  <si>
    <t>Целевая программа "Золотые огни"</t>
  </si>
  <si>
    <t>план</t>
  </si>
  <si>
    <t>Капитальный ремонт муниципальных бань</t>
  </si>
  <si>
    <t>Капитальный ремонт теплотрасс</t>
  </si>
  <si>
    <t>Капитальный ремонт  муниципальных бань</t>
  </si>
  <si>
    <t>Прочие мероприятия в области коммунального хозяйства</t>
  </si>
  <si>
    <t>900</t>
  </si>
  <si>
    <t>Возмещение части затрат  в связи с проведением аварийно-восстановительных работ</t>
  </si>
  <si>
    <t>Возмещение недополученных доходов в связи с оказанием  услуг категориям граждан,пользующихся льготами за услуги муниципальных бань</t>
  </si>
  <si>
    <t>Возмещение недополученных доходов в связи с оказанием услуг муниципальных бань</t>
  </si>
  <si>
    <t xml:space="preserve"> Возмещение  части затрат организациям, осуществляющим вывоз и утилизацию твердых бытовых отходов бестарным способом из бункеров-накопителей и контейнеров частного  жилищного  фонда за ноябрь-декабрь 2010 года и 2011 год</t>
  </si>
  <si>
    <t>Возмещение затрат в связи с погребением  умерших (погибших), не имеющих супруга,близких родственников, иных  родственников либо законных представителей умершего,а также умерших,личность которых не  установлена</t>
  </si>
  <si>
    <t>Возмещение части затрат в связи с проведением первоочередных мероприятий, повышающих устойчивость систем водоснабжения и водоотведения</t>
  </si>
  <si>
    <t>Ведомственная целевая программа " Капитальный ремонт теплотрасс" на 2010 год</t>
  </si>
  <si>
    <t>0503 " Благоустройство"</t>
  </si>
  <si>
    <t>Благоустройство</t>
  </si>
  <si>
    <t>Развитие улично-дорожной сети в городах</t>
  </si>
  <si>
    <t>685</t>
  </si>
  <si>
    <t>Бюджетные инвестиции в объекты капитального строительства собственности муниципальных образований</t>
  </si>
  <si>
    <t xml:space="preserve">Резервные фонды местных администраций </t>
  </si>
  <si>
    <t>Уличное освещение</t>
  </si>
  <si>
    <t>Содержание и ремонт автомобильных дорог и инженерных сооружений на них и тротуаров</t>
  </si>
  <si>
    <t>Ремонт и содержание тротуаров</t>
  </si>
  <si>
    <t>Ремонт автомобильных дорог и инженерных сооружений на них</t>
  </si>
  <si>
    <t>Содержание автомобильных дорог и инженерных сооружений на них</t>
  </si>
  <si>
    <t>Озеленение</t>
  </si>
  <si>
    <t>Содержание зеленых зон и насаждений, включая газоны, цветники</t>
  </si>
  <si>
    <t>Содержание элементов внешнего благоустройства и малых архитектурных форм</t>
  </si>
  <si>
    <t>Организация и содержание мест захоронения</t>
  </si>
  <si>
    <t>Прочие мероприятия по благоустройству</t>
  </si>
  <si>
    <t>Возмещение затрат по круглосуточному содержанию сетей ливневой канализации и дренажа общегородского назначения</t>
  </si>
  <si>
    <t>Мероприятия по благоустройству в период подготовки и проведения Новогодних и Рождественских праздников</t>
  </si>
  <si>
    <t>Возмещение затрат по содержанию фонтанов, находящихся в хозяйственном ведении муниципальных предприятий</t>
  </si>
  <si>
    <t>Субсидии некоммерческим предприятиям</t>
  </si>
  <si>
    <t>Ведомственная целевая программа "Ремонт  дорожно-уличной сети муниципального образования "Город Саратов" на 2010год."</t>
  </si>
  <si>
    <t>Ведомственная целевая программа "Обеспечение безопасности дорожного движения на территории муниципального образования "Город Саратов" на 2011 год</t>
  </si>
  <si>
    <t>Ведомственная целевая программа "Приобретение дорожно-строительной и специализированной техники для нужд города" на 2011 год</t>
  </si>
  <si>
    <t>Ведомственная целевая программа "Приобретение коммунальной (специализированной) техники, машин специального назначения и инвентаря производственного для нужд муниципального образования "Город Саратов" на 2011 год</t>
  </si>
  <si>
    <t>Закупка автотранспортных средств и коммунальной техники</t>
  </si>
  <si>
    <t>Капитальный ремонт и ремонт автомобильных дорог общего пользования муниципального образования «Город Саратов»</t>
  </si>
  <si>
    <t>Ведомственная целевая программа"Благоустройство территории Ленинского района муниципального образования "Город Саратов" на 2011 год"</t>
  </si>
  <si>
    <t xml:space="preserve">Ремонт автомобильных дорог  и инженерных сооружений на них </t>
  </si>
  <si>
    <t xml:space="preserve">Содержание автомобильных дорог и инженерных сооружений на них </t>
  </si>
  <si>
    <t xml:space="preserve">Содержание зеленых зон и насаждений включая газоны, цветники </t>
  </si>
  <si>
    <t>019</t>
  </si>
  <si>
    <t xml:space="preserve"> </t>
  </si>
  <si>
    <t xml:space="preserve">Итого по Ленинскому района МО "Город Саратов" </t>
  </si>
  <si>
    <t>Ведомственная целевая программа"Благоустройство территории Заводского района муниципального образования "Город Саратов" на 2011 год"</t>
  </si>
  <si>
    <t xml:space="preserve">Итого по Заводскому района МО "Город Саратов" </t>
  </si>
  <si>
    <t>Ведомственная целевая программа"Благоустройство территории Октябрьского района муниципального образования "Город Саратов" на 2011 год"</t>
  </si>
  <si>
    <t xml:space="preserve">Итого по Октябрьскому района МО "Город Саратов" </t>
  </si>
  <si>
    <t>Ведомственная целевая программа"Благоустройство территории Фрунзенского района муниципального образования "Город Саратов" на 2011 год"</t>
  </si>
  <si>
    <t>901</t>
  </si>
  <si>
    <t xml:space="preserve">Итого по Фрунзенскому района МО "Город Саратов" </t>
  </si>
  <si>
    <t>Ведомственная целевая программа"Благоустройство территории Кировского района муниципального образования "Город Саратов" на 2011 год"</t>
  </si>
  <si>
    <t xml:space="preserve">Итого по Кировскому района МО "Город Саратов" </t>
  </si>
  <si>
    <t>Ведомственная целевая программа"Благоустройство территории Волжского района муниципального образования "Город Саратов" на 2011 год"</t>
  </si>
  <si>
    <t xml:space="preserve">Итого по Волжскому района МО "Город Саратов" </t>
  </si>
  <si>
    <t>0505 "Другие вопросы в области жилищно-коммунального хозяйства"</t>
  </si>
  <si>
    <t>Обеспечение деятельности подведомственных учреждений</t>
  </si>
  <si>
    <t>0029900</t>
  </si>
  <si>
    <t>0029901</t>
  </si>
  <si>
    <t>0029902</t>
  </si>
  <si>
    <t>001</t>
  </si>
  <si>
    <t>Центральный аппарат за счет средств бюджета города</t>
  </si>
  <si>
    <t>0020400</t>
  </si>
  <si>
    <t>0020499</t>
  </si>
  <si>
    <t>211</t>
  </si>
  <si>
    <t>212</t>
  </si>
  <si>
    <t>213</t>
  </si>
  <si>
    <t>221</t>
  </si>
  <si>
    <t>222</t>
  </si>
  <si>
    <t>225</t>
  </si>
  <si>
    <t>226</t>
  </si>
  <si>
    <t>290</t>
  </si>
  <si>
    <t>340</t>
  </si>
  <si>
    <t>Председатель комитета по финансам администрации муниципального образования "Город Саратов"</t>
  </si>
  <si>
    <t>А.И.Никитин</t>
  </si>
  <si>
    <t>Капитальный ремонт и ремонт дворовых территорий многоквартирных домов, проездов к дворовым территориям многоквартирных домов муниципального образования "Город Саратов"</t>
  </si>
  <si>
    <t>Иные работы в сфере благоустройства территорий</t>
  </si>
  <si>
    <t>Проведение капитального ремонта муниципальных квартир</t>
  </si>
  <si>
    <t>Возмещение затрат на устройство газонов и цветников</t>
  </si>
  <si>
    <t>за 1 полугодие 2011 года</t>
  </si>
  <si>
    <t>Возмещение затрат по закрытию и рекультивации III очереди полигона по утилизации ТБО в Волжском районе г.Саратова</t>
  </si>
  <si>
    <t>Возмещение затрат в связи с оказанием услуг по отлову, транспортировке, стерилизации, содержанию животных (собак)</t>
  </si>
  <si>
    <t>Возмещение затрат в связи с оборудованием площадок с покрытием для размещения контейнеров металлических</t>
  </si>
  <si>
    <t>Кассовый план                 1 полугодия 2011 года</t>
  </si>
  <si>
    <t>Уточненный кассовый план                1 полугодия 2011 года</t>
  </si>
  <si>
    <t>к кассовому плану              1 полугодия 2011 года</t>
  </si>
  <si>
    <t xml:space="preserve"> к уточненному кассовому плану                1 полугодия 2011 года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</si>
</sst>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,##0.0;[Red]\-#,##0.0;0.0"/>
  </numFmts>
  <fonts count="7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sz val="10"/>
      <name val="Arial"/>
      <charset val="204"/>
    </font>
    <font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D4FAEE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0">
    <xf numFmtId="0" fontId="0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166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0" xfId="0" applyFont="1" applyBorder="1"/>
    <xf numFmtId="0" fontId="3" fillId="0" borderId="1" xfId="0" applyFont="1" applyBorder="1"/>
    <xf numFmtId="0" fontId="3" fillId="0" borderId="0" xfId="0" applyFont="1" applyBorder="1" applyAlignment="1">
      <alignment horizontal="right"/>
    </xf>
    <xf numFmtId="0" fontId="0" fillId="0" borderId="0" xfId="0" applyBorder="1"/>
    <xf numFmtId="0" fontId="0" fillId="0" borderId="0" xfId="0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7" xfId="0" applyFont="1" applyBorder="1"/>
    <xf numFmtId="164" fontId="2" fillId="0" borderId="2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164" fontId="2" fillId="0" borderId="2" xfId="0" applyNumberFormat="1" applyFont="1" applyBorder="1"/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/>
    <xf numFmtId="164" fontId="3" fillId="0" borderId="2" xfId="0" applyNumberFormat="1" applyFont="1" applyBorder="1"/>
    <xf numFmtId="0" fontId="2" fillId="0" borderId="2" xfId="0" applyFont="1" applyBorder="1"/>
    <xf numFmtId="0" fontId="3" fillId="0" borderId="2" xfId="0" applyFont="1" applyBorder="1" applyAlignment="1">
      <alignment horizontal="left" wrapText="1"/>
    </xf>
    <xf numFmtId="0" fontId="3" fillId="0" borderId="2" xfId="0" applyFont="1" applyBorder="1" applyAlignment="1">
      <alignment horizontal="left"/>
    </xf>
    <xf numFmtId="49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horizontal="right"/>
    </xf>
    <xf numFmtId="49" fontId="3" fillId="0" borderId="2" xfId="0" applyNumberFormat="1" applyFont="1" applyBorder="1" applyAlignment="1">
      <alignment horizontal="right"/>
    </xf>
    <xf numFmtId="2" fontId="3" fillId="0" borderId="2" xfId="0" applyNumberFormat="1" applyFont="1" applyBorder="1"/>
    <xf numFmtId="165" fontId="3" fillId="0" borderId="2" xfId="0" applyNumberFormat="1" applyFont="1" applyBorder="1"/>
    <xf numFmtId="0" fontId="2" fillId="0" borderId="2" xfId="0" applyFont="1" applyBorder="1" applyAlignment="1">
      <alignment horizontal="left"/>
    </xf>
    <xf numFmtId="164" fontId="3" fillId="2" borderId="2" xfId="0" applyNumberFormat="1" applyFont="1" applyFill="1" applyBorder="1"/>
    <xf numFmtId="0" fontId="3" fillId="0" borderId="5" xfId="0" applyFont="1" applyBorder="1" applyAlignment="1">
      <alignment horizontal="center" vertical="center" wrapText="1"/>
    </xf>
    <xf numFmtId="0" fontId="1" fillId="0" borderId="0" xfId="0" applyFont="1"/>
    <xf numFmtId="0" fontId="3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right" wrapText="1"/>
    </xf>
    <xf numFmtId="0" fontId="2" fillId="3" borderId="2" xfId="0" applyFont="1" applyFill="1" applyBorder="1" applyAlignment="1">
      <alignment horizontal="left" wrapText="1"/>
    </xf>
    <xf numFmtId="2" fontId="2" fillId="3" borderId="2" xfId="0" applyNumberFormat="1" applyFont="1" applyFill="1" applyBorder="1"/>
    <xf numFmtId="164" fontId="2" fillId="3" borderId="2" xfId="0" applyNumberFormat="1" applyFont="1" applyFill="1" applyBorder="1"/>
    <xf numFmtId="49" fontId="2" fillId="0" borderId="2" xfId="0" applyNumberFormat="1" applyFont="1" applyBorder="1" applyAlignment="1">
      <alignment horizontal="right"/>
    </xf>
    <xf numFmtId="164" fontId="3" fillId="0" borderId="2" xfId="0" applyNumberFormat="1" applyFont="1" applyFill="1" applyBorder="1"/>
    <xf numFmtId="0" fontId="3" fillId="0" borderId="2" xfId="0" applyFont="1" applyFill="1" applyBorder="1" applyAlignment="1">
      <alignment wrapText="1"/>
    </xf>
    <xf numFmtId="49" fontId="3" fillId="0" borderId="2" xfId="0" applyNumberFormat="1" applyFont="1" applyFill="1" applyBorder="1" applyAlignment="1">
      <alignment horizontal="right"/>
    </xf>
    <xf numFmtId="0" fontId="3" fillId="0" borderId="2" xfId="0" applyFont="1" applyFill="1" applyBorder="1"/>
    <xf numFmtId="0" fontId="0" fillId="0" borderId="0" xfId="0" applyFill="1"/>
    <xf numFmtId="0" fontId="2" fillId="0" borderId="2" xfId="0" applyFont="1" applyFill="1" applyBorder="1"/>
    <xf numFmtId="0" fontId="0" fillId="0" borderId="2" xfId="0" applyBorder="1"/>
    <xf numFmtId="0" fontId="3" fillId="0" borderId="3" xfId="0" applyFont="1" applyBorder="1" applyAlignment="1"/>
    <xf numFmtId="0" fontId="3" fillId="0" borderId="2" xfId="0" applyFont="1" applyBorder="1" applyAlignment="1"/>
    <xf numFmtId="49" fontId="3" fillId="4" borderId="2" xfId="0" applyNumberFormat="1" applyFont="1" applyFill="1" applyBorder="1" applyAlignment="1">
      <alignment horizontal="right"/>
    </xf>
    <xf numFmtId="0" fontId="3" fillId="4" borderId="2" xfId="0" applyFont="1" applyFill="1" applyBorder="1"/>
    <xf numFmtId="0" fontId="3" fillId="0" borderId="7" xfId="0" applyFont="1" applyBorder="1" applyAlignment="1">
      <alignment horizontal="left" wrapText="1"/>
    </xf>
    <xf numFmtId="0" fontId="3" fillId="0" borderId="2" xfId="0" applyFont="1" applyBorder="1" applyAlignment="1">
      <alignment vertical="center"/>
    </xf>
    <xf numFmtId="0" fontId="2" fillId="0" borderId="2" xfId="0" applyFont="1" applyBorder="1" applyAlignment="1">
      <alignment horizontal="right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right"/>
    </xf>
    <xf numFmtId="49" fontId="3" fillId="0" borderId="7" xfId="0" applyNumberFormat="1" applyFont="1" applyBorder="1" applyAlignment="1">
      <alignment horizontal="right"/>
    </xf>
    <xf numFmtId="164" fontId="3" fillId="0" borderId="2" xfId="0" applyNumberFormat="1" applyFont="1" applyBorder="1" applyAlignment="1"/>
    <xf numFmtId="165" fontId="3" fillId="0" borderId="2" xfId="0" applyNumberFormat="1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3" xfId="0" applyFont="1" applyBorder="1"/>
    <xf numFmtId="0" fontId="3" fillId="0" borderId="2" xfId="0" applyFont="1" applyBorder="1" applyAlignment="1">
      <alignment horizontal="right" vertical="center"/>
    </xf>
    <xf numFmtId="49" fontId="3" fillId="0" borderId="2" xfId="0" applyNumberFormat="1" applyFont="1" applyBorder="1" applyAlignment="1">
      <alignment horizontal="right" vertical="center"/>
    </xf>
    <xf numFmtId="0" fontId="3" fillId="0" borderId="7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/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Fill="1" applyBorder="1"/>
    <xf numFmtId="164" fontId="2" fillId="0" borderId="2" xfId="0" applyNumberFormat="1" applyFont="1" applyFill="1" applyBorder="1" applyAlignment="1">
      <alignment horizontal="right"/>
    </xf>
    <xf numFmtId="164" fontId="3" fillId="0" borderId="2" xfId="0" applyNumberFormat="1" applyFont="1" applyBorder="1" applyAlignment="1">
      <alignment horizontal="right"/>
    </xf>
    <xf numFmtId="0" fontId="0" fillId="0" borderId="0" xfId="0" applyAlignment="1"/>
    <xf numFmtId="0" fontId="0" fillId="0" borderId="10" xfId="0" applyBorder="1" applyAlignment="1"/>
    <xf numFmtId="0" fontId="2" fillId="0" borderId="0" xfId="0" applyFont="1" applyAlignment="1">
      <alignment horizontal="right"/>
    </xf>
    <xf numFmtId="49" fontId="1" fillId="0" borderId="0" xfId="0" applyNumberFormat="1" applyFont="1"/>
    <xf numFmtId="0" fontId="2" fillId="5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/>
    </xf>
    <xf numFmtId="0" fontId="2" fillId="5" borderId="2" xfId="0" applyFont="1" applyFill="1" applyBorder="1"/>
    <xf numFmtId="49" fontId="2" fillId="5" borderId="2" xfId="0" applyNumberFormat="1" applyFont="1" applyFill="1" applyBorder="1" applyAlignment="1">
      <alignment horizontal="center" vertical="center"/>
    </xf>
    <xf numFmtId="164" fontId="3" fillId="5" borderId="2" xfId="0" applyNumberFormat="1" applyFont="1" applyFill="1" applyBorder="1"/>
    <xf numFmtId="0" fontId="2" fillId="5" borderId="2" xfId="0" applyFont="1" applyFill="1" applyBorder="1" applyAlignment="1">
      <alignment horizontal="right" vertical="center"/>
    </xf>
    <xf numFmtId="0" fontId="2" fillId="5" borderId="2" xfId="0" applyFont="1" applyFill="1" applyBorder="1" applyAlignment="1">
      <alignment horizontal="right"/>
    </xf>
    <xf numFmtId="49" fontId="2" fillId="5" borderId="2" xfId="0" applyNumberFormat="1" applyFont="1" applyFill="1" applyBorder="1" applyAlignment="1">
      <alignment horizontal="right" vertical="center"/>
    </xf>
    <xf numFmtId="0" fontId="3" fillId="0" borderId="2" xfId="0" applyFont="1" applyBorder="1" applyAlignment="1">
      <alignment wrapText="1"/>
    </xf>
    <xf numFmtId="166" fontId="3" fillId="0" borderId="11" xfId="3" applyNumberFormat="1" applyFont="1" applyFill="1" applyBorder="1" applyAlignment="1" applyProtection="1">
      <protection hidden="1"/>
    </xf>
    <xf numFmtId="166" fontId="3" fillId="0" borderId="11" xfId="4" applyNumberFormat="1" applyFont="1" applyFill="1" applyBorder="1" applyAlignment="1" applyProtection="1">
      <protection hidden="1"/>
    </xf>
    <xf numFmtId="166" fontId="3" fillId="0" borderId="12" xfId="5" applyNumberFormat="1" applyFont="1" applyFill="1" applyBorder="1" applyAlignment="1" applyProtection="1">
      <protection hidden="1"/>
    </xf>
    <xf numFmtId="166" fontId="3" fillId="0" borderId="12" xfId="7" applyNumberFormat="1" applyFont="1" applyFill="1" applyBorder="1" applyAlignment="1" applyProtection="1">
      <protection hidden="1"/>
    </xf>
    <xf numFmtId="166" fontId="3" fillId="0" borderId="11" xfId="8" applyNumberFormat="1" applyFont="1" applyFill="1" applyBorder="1" applyAlignment="1" applyProtection="1">
      <protection hidden="1"/>
    </xf>
    <xf numFmtId="166" fontId="3" fillId="0" borderId="11" xfId="9" applyNumberFormat="1" applyFont="1" applyFill="1" applyBorder="1" applyAlignment="1" applyProtection="1">
      <protection hidden="1"/>
    </xf>
    <xf numFmtId="165" fontId="3" fillId="0" borderId="2" xfId="0" applyNumberFormat="1" applyFont="1" applyBorder="1" applyAlignment="1"/>
    <xf numFmtId="164" fontId="3" fillId="0" borderId="7" xfId="0" applyNumberFormat="1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7" xfId="0" applyFont="1" applyBorder="1" applyAlignment="1">
      <alignment horizontal="center" wrapText="1"/>
    </xf>
    <xf numFmtId="0" fontId="3" fillId="0" borderId="7" xfId="0" applyFont="1" applyBorder="1" applyAlignment="1">
      <alignment vertical="center" wrapText="1"/>
    </xf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top" wrapText="1"/>
    </xf>
    <xf numFmtId="164" fontId="3" fillId="0" borderId="7" xfId="0" applyNumberFormat="1" applyFont="1" applyBorder="1" applyAlignment="1">
      <alignment horizontal="right"/>
    </xf>
    <xf numFmtId="0" fontId="3" fillId="0" borderId="7" xfId="0" applyFont="1" applyBorder="1" applyAlignment="1">
      <alignment horizontal="left" wrapText="1"/>
    </xf>
    <xf numFmtId="165" fontId="3" fillId="0" borderId="2" xfId="0" applyNumberFormat="1" applyFont="1" applyFill="1" applyBorder="1"/>
    <xf numFmtId="0" fontId="2" fillId="0" borderId="2" xfId="0" applyFont="1" applyBorder="1" applyAlignment="1">
      <alignment horizontal="left"/>
    </xf>
    <xf numFmtId="164" fontId="3" fillId="0" borderId="2" xfId="0" applyNumberFormat="1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 wrapText="1"/>
    </xf>
    <xf numFmtId="0" fontId="2" fillId="0" borderId="10" xfId="0" applyFont="1" applyBorder="1" applyAlignment="1">
      <alignment wrapText="1"/>
    </xf>
    <xf numFmtId="0" fontId="4" fillId="0" borderId="10" xfId="0" applyFont="1" applyBorder="1" applyAlignment="1"/>
    <xf numFmtId="0" fontId="2" fillId="0" borderId="0" xfId="0" applyFont="1" applyFill="1" applyBorder="1" applyAlignment="1">
      <alignment wrapText="1"/>
    </xf>
    <xf numFmtId="0" fontId="0" fillId="0" borderId="0" xfId="0" applyAlignment="1"/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right" vertical="center"/>
    </xf>
    <xf numFmtId="49" fontId="3" fillId="0" borderId="2" xfId="0" applyNumberFormat="1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49" fontId="3" fillId="0" borderId="3" xfId="0" applyNumberFormat="1" applyFont="1" applyBorder="1" applyAlignment="1">
      <alignment horizontal="right" vertical="center"/>
    </xf>
    <xf numFmtId="49" fontId="3" fillId="0" borderId="5" xfId="0" applyNumberFormat="1" applyFont="1" applyBorder="1" applyAlignment="1">
      <alignment horizontal="right" vertical="center"/>
    </xf>
    <xf numFmtId="49" fontId="3" fillId="0" borderId="7" xfId="0" applyNumberFormat="1" applyFont="1" applyBorder="1" applyAlignment="1">
      <alignment horizontal="right" vertical="center"/>
    </xf>
    <xf numFmtId="0" fontId="3" fillId="0" borderId="3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0" fillId="0" borderId="5" xfId="0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0" fillId="0" borderId="5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3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right"/>
    </xf>
    <xf numFmtId="164" fontId="3" fillId="0" borderId="7" xfId="0" applyNumberFormat="1" applyFont="1" applyBorder="1" applyAlignment="1">
      <alignment horizontal="right"/>
    </xf>
    <xf numFmtId="164" fontId="3" fillId="0" borderId="3" xfId="0" applyNumberFormat="1" applyFont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0" fontId="3" fillId="0" borderId="3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3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49" fontId="3" fillId="0" borderId="3" xfId="0" applyNumberFormat="1" applyFont="1" applyBorder="1" applyAlignment="1">
      <alignment horizontal="right"/>
    </xf>
    <xf numFmtId="49" fontId="3" fillId="0" borderId="7" xfId="0" applyNumberFormat="1" applyFont="1" applyBorder="1" applyAlignment="1">
      <alignment horizontal="right"/>
    </xf>
    <xf numFmtId="0" fontId="3" fillId="0" borderId="3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7" xfId="0" applyFont="1" applyBorder="1" applyAlignment="1">
      <alignment vertical="center" wrapText="1"/>
    </xf>
    <xf numFmtId="0" fontId="0" fillId="0" borderId="0" xfId="0" applyBorder="1" applyAlignment="1">
      <alignment horizontal="center"/>
    </xf>
    <xf numFmtId="0" fontId="3" fillId="0" borderId="3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/>
    </xf>
    <xf numFmtId="0" fontId="3" fillId="0" borderId="4" xfId="0" applyFont="1" applyBorder="1" applyAlignment="1">
      <alignment horizontal="center" vertical="center" wrapText="1"/>
    </xf>
  </cellXfs>
  <cellStyles count="10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2 5" xfId="5"/>
    <cellStyle name="Обычный 2 6" xfId="6"/>
    <cellStyle name="Обычный 2 7" xfId="7"/>
    <cellStyle name="Обычный 2 8" xfId="8"/>
    <cellStyle name="Обычный 2 9" xfId="9"/>
  </cellStyles>
  <dxfs count="0"/>
  <tableStyles count="0" defaultTableStyle="TableStyleMedium9" defaultPivotStyle="PivotStyleLight16"/>
  <colors>
    <mruColors>
      <color rgb="FFD4FAEE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95"/>
  <sheetViews>
    <sheetView tabSelected="1" zoomScale="70" zoomScaleNormal="70" zoomScaleSheetLayoutView="75" workbookViewId="0">
      <selection activeCell="E12" sqref="E12"/>
    </sheetView>
  </sheetViews>
  <sheetFormatPr defaultRowHeight="12.75"/>
  <cols>
    <col min="1" max="1" width="45" customWidth="1"/>
    <col min="2" max="2" width="12" customWidth="1"/>
    <col min="3" max="4" width="13.5703125" hidden="1" customWidth="1"/>
    <col min="5" max="5" width="10.5703125" customWidth="1"/>
    <col min="6" max="6" width="10.7109375" customWidth="1"/>
    <col min="7" max="7" width="17.5703125" customWidth="1"/>
    <col min="8" max="8" width="17.140625" customWidth="1"/>
    <col min="9" max="9" width="16.42578125" customWidth="1"/>
    <col min="10" max="10" width="16.28515625" customWidth="1"/>
    <col min="11" max="11" width="17.5703125" customWidth="1"/>
  </cols>
  <sheetData>
    <row r="1" spans="1:12" ht="23.25" customHeight="1">
      <c r="A1" s="160" t="s">
        <v>0</v>
      </c>
      <c r="B1" s="160"/>
      <c r="C1" s="160"/>
      <c r="D1" s="160"/>
      <c r="E1" s="160"/>
      <c r="F1" s="160"/>
      <c r="G1" s="160"/>
      <c r="H1" s="160"/>
      <c r="I1" s="160"/>
      <c r="J1" s="160"/>
      <c r="K1" s="1"/>
    </row>
    <row r="2" spans="1:12" ht="16.5" customHeight="1">
      <c r="A2" s="160" t="s">
        <v>124</v>
      </c>
      <c r="B2" s="160"/>
      <c r="C2" s="160"/>
      <c r="D2" s="160"/>
      <c r="E2" s="160"/>
      <c r="F2" s="160"/>
      <c r="G2" s="160"/>
      <c r="H2" s="160"/>
      <c r="I2" s="160"/>
      <c r="J2" s="160"/>
      <c r="K2" s="1"/>
    </row>
    <row r="3" spans="1:12" ht="18.75" customHeight="1">
      <c r="A3" s="2"/>
      <c r="B3" s="3"/>
      <c r="C3" s="3"/>
      <c r="D3" s="3"/>
      <c r="E3" s="3"/>
      <c r="F3" s="1"/>
      <c r="G3" s="4"/>
      <c r="H3" s="4"/>
      <c r="I3" s="4"/>
      <c r="K3" s="5" t="s">
        <v>1</v>
      </c>
      <c r="L3" s="6"/>
    </row>
    <row r="4" spans="1:12" ht="24" customHeight="1">
      <c r="A4" s="161" t="s">
        <v>2</v>
      </c>
      <c r="B4" s="162" t="s">
        <v>3</v>
      </c>
      <c r="C4" s="162"/>
      <c r="D4" s="162"/>
      <c r="E4" s="162"/>
      <c r="F4" s="162"/>
      <c r="G4" s="139" t="s">
        <v>128</v>
      </c>
      <c r="H4" s="139" t="s">
        <v>129</v>
      </c>
      <c r="I4" s="161" t="s">
        <v>4</v>
      </c>
      <c r="J4" s="165" t="s">
        <v>5</v>
      </c>
      <c r="K4" s="161"/>
      <c r="L4" s="7"/>
    </row>
    <row r="5" spans="1:12" ht="27.75" customHeight="1">
      <c r="A5" s="161"/>
      <c r="B5" s="162"/>
      <c r="C5" s="162"/>
      <c r="D5" s="162"/>
      <c r="E5" s="162"/>
      <c r="F5" s="162"/>
      <c r="G5" s="163"/>
      <c r="H5" s="140"/>
      <c r="I5" s="161"/>
      <c r="J5" s="139" t="s">
        <v>130</v>
      </c>
      <c r="K5" s="139" t="s">
        <v>131</v>
      </c>
      <c r="L5" s="156"/>
    </row>
    <row r="6" spans="1:12" ht="99" customHeight="1" thickBot="1">
      <c r="A6" s="161"/>
      <c r="B6" s="8" t="s">
        <v>6</v>
      </c>
      <c r="C6" s="9"/>
      <c r="D6" s="10"/>
      <c r="E6" s="11" t="s">
        <v>7</v>
      </c>
      <c r="F6" s="11" t="s">
        <v>8</v>
      </c>
      <c r="G6" s="164"/>
      <c r="H6" s="141"/>
      <c r="I6" s="161"/>
      <c r="J6" s="141"/>
      <c r="K6" s="141"/>
      <c r="L6" s="156"/>
    </row>
    <row r="7" spans="1:12" ht="23.25" customHeight="1" thickBot="1">
      <c r="A7" s="12">
        <v>1</v>
      </c>
      <c r="B7" s="8">
        <v>2</v>
      </c>
      <c r="C7" s="13"/>
      <c r="D7" s="14"/>
      <c r="E7" s="11">
        <v>3</v>
      </c>
      <c r="F7" s="11">
        <v>4</v>
      </c>
      <c r="G7" s="11">
        <v>5</v>
      </c>
      <c r="H7" s="15">
        <v>6</v>
      </c>
      <c r="I7" s="16">
        <v>7</v>
      </c>
      <c r="J7" s="12">
        <v>8</v>
      </c>
      <c r="K7" s="15">
        <v>9</v>
      </c>
      <c r="L7" s="7"/>
    </row>
    <row r="8" spans="1:12" ht="43.5" customHeight="1">
      <c r="A8" s="17" t="s">
        <v>9</v>
      </c>
      <c r="B8" s="18"/>
      <c r="C8" s="19"/>
      <c r="D8" s="19"/>
      <c r="E8" s="19"/>
      <c r="F8" s="20"/>
      <c r="G8" s="21">
        <f>G10+G32+G59+G209</f>
        <v>1185051.3469999996</v>
      </c>
      <c r="H8" s="21">
        <f>H10+H32+H59+H209</f>
        <v>924739.25932999991</v>
      </c>
      <c r="I8" s="22">
        <f>I10+I32+I59+I209</f>
        <v>792417.2933299999</v>
      </c>
      <c r="J8" s="23">
        <f>I8/G8*100</f>
        <v>66.867760231321029</v>
      </c>
      <c r="K8" s="23">
        <f>I8/H8*100</f>
        <v>85.690889116585041</v>
      </c>
    </row>
    <row r="9" spans="1:12" ht="27" customHeight="1">
      <c r="A9" s="24" t="s">
        <v>10</v>
      </c>
      <c r="B9" s="11"/>
      <c r="C9" s="11"/>
      <c r="D9" s="11"/>
      <c r="E9" s="11"/>
      <c r="F9" s="25"/>
      <c r="G9" s="26"/>
      <c r="H9" s="26"/>
      <c r="I9" s="26"/>
      <c r="J9" s="26"/>
      <c r="K9" s="26"/>
    </row>
    <row r="10" spans="1:12" ht="27.75" customHeight="1">
      <c r="A10" s="108" t="s">
        <v>11</v>
      </c>
      <c r="B10" s="108"/>
      <c r="C10" s="108"/>
      <c r="D10" s="108"/>
      <c r="E10" s="108"/>
      <c r="F10" s="27"/>
      <c r="G10" s="23">
        <f>G12</f>
        <v>20478</v>
      </c>
      <c r="H10" s="23">
        <f>H12+H30+H31+H20+H29</f>
        <v>15177.006000000001</v>
      </c>
      <c r="I10" s="23">
        <f>I12+I30+I31+I20</f>
        <v>14577.268</v>
      </c>
      <c r="J10" s="23">
        <f>I10/G10*100</f>
        <v>71.18501806817072</v>
      </c>
      <c r="K10" s="23">
        <f>I10/H10*100</f>
        <v>96.048377394065724</v>
      </c>
    </row>
    <row r="11" spans="1:12" ht="129.75" hidden="1" customHeight="1">
      <c r="A11" s="28" t="s">
        <v>12</v>
      </c>
      <c r="B11" s="11">
        <v>3500202</v>
      </c>
      <c r="C11" s="29"/>
      <c r="D11" s="29"/>
      <c r="E11" s="30" t="s">
        <v>13</v>
      </c>
      <c r="F11" s="11">
        <v>242</v>
      </c>
      <c r="G11" s="23"/>
      <c r="H11" s="23"/>
      <c r="I11" s="23"/>
      <c r="J11" s="23" t="e">
        <f t="shared" ref="J11:J28" si="0">I11/G11*100</f>
        <v>#DIV/0!</v>
      </c>
      <c r="K11" s="23"/>
    </row>
    <row r="12" spans="1:12" ht="117" customHeight="1">
      <c r="A12" s="31" t="s">
        <v>14</v>
      </c>
      <c r="B12" s="11">
        <v>7951700</v>
      </c>
      <c r="C12" s="25"/>
      <c r="D12" s="25"/>
      <c r="E12" s="33" t="s">
        <v>13</v>
      </c>
      <c r="F12" s="11">
        <v>242</v>
      </c>
      <c r="G12" s="26">
        <v>20478</v>
      </c>
      <c r="H12" s="26">
        <v>10469.5</v>
      </c>
      <c r="I12" s="26">
        <v>10469.5</v>
      </c>
      <c r="J12" s="26">
        <f t="shared" si="0"/>
        <v>51.125598202949504</v>
      </c>
      <c r="K12" s="26">
        <f>I12/H12*100</f>
        <v>100</v>
      </c>
    </row>
    <row r="13" spans="1:12" ht="117" hidden="1" customHeight="1">
      <c r="A13" s="31" t="s">
        <v>15</v>
      </c>
      <c r="B13" s="11">
        <v>7951800</v>
      </c>
      <c r="C13" s="25"/>
      <c r="D13" s="25"/>
      <c r="E13" s="30" t="s">
        <v>13</v>
      </c>
      <c r="F13" s="11">
        <v>242</v>
      </c>
      <c r="G13" s="26"/>
      <c r="H13" s="26"/>
      <c r="I13" s="26"/>
      <c r="J13" s="23" t="e">
        <f t="shared" si="0"/>
        <v>#DIV/0!</v>
      </c>
      <c r="K13" s="26" t="e">
        <f t="shared" ref="K13:K20" si="1">I13/H13*100</f>
        <v>#DIV/0!</v>
      </c>
    </row>
    <row r="14" spans="1:12" ht="141" hidden="1" customHeight="1">
      <c r="A14" s="28" t="s">
        <v>16</v>
      </c>
      <c r="B14" s="32" t="s">
        <v>17</v>
      </c>
      <c r="C14" s="29"/>
      <c r="D14" s="29"/>
      <c r="E14" s="33" t="s">
        <v>13</v>
      </c>
      <c r="F14" s="32" t="s">
        <v>18</v>
      </c>
      <c r="G14" s="23"/>
      <c r="H14" s="26"/>
      <c r="I14" s="26"/>
      <c r="J14" s="23" t="e">
        <f t="shared" si="0"/>
        <v>#DIV/0!</v>
      </c>
      <c r="K14" s="26" t="e">
        <f t="shared" si="1"/>
        <v>#DIV/0!</v>
      </c>
      <c r="L14" s="6"/>
    </row>
    <row r="15" spans="1:12" ht="137.25" hidden="1" customHeight="1">
      <c r="A15" s="28" t="s">
        <v>19</v>
      </c>
      <c r="B15" s="32" t="s">
        <v>20</v>
      </c>
      <c r="C15" s="29"/>
      <c r="D15" s="29"/>
      <c r="E15" s="33" t="s">
        <v>21</v>
      </c>
      <c r="F15" s="32" t="s">
        <v>22</v>
      </c>
      <c r="G15" s="23"/>
      <c r="H15" s="26"/>
      <c r="I15" s="26"/>
      <c r="J15" s="23" t="e">
        <f t="shared" si="0"/>
        <v>#DIV/0!</v>
      </c>
      <c r="K15" s="26" t="e">
        <f t="shared" si="1"/>
        <v>#DIV/0!</v>
      </c>
      <c r="L15" s="6"/>
    </row>
    <row r="16" spans="1:12" ht="63" hidden="1" customHeight="1">
      <c r="A16" s="28" t="s">
        <v>23</v>
      </c>
      <c r="B16" s="32" t="s">
        <v>24</v>
      </c>
      <c r="C16" s="29"/>
      <c r="D16" s="29"/>
      <c r="E16" s="33" t="s">
        <v>13</v>
      </c>
      <c r="F16" s="32" t="s">
        <v>18</v>
      </c>
      <c r="G16" s="23"/>
      <c r="H16" s="26"/>
      <c r="I16" s="26"/>
      <c r="J16" s="23" t="e">
        <f t="shared" si="0"/>
        <v>#DIV/0!</v>
      </c>
      <c r="K16" s="26" t="e">
        <f t="shared" si="1"/>
        <v>#DIV/0!</v>
      </c>
    </row>
    <row r="17" spans="1:11" ht="63" hidden="1" customHeight="1">
      <c r="A17" s="28" t="s">
        <v>25</v>
      </c>
      <c r="B17" s="32" t="s">
        <v>26</v>
      </c>
      <c r="C17" s="29"/>
      <c r="D17" s="29"/>
      <c r="E17" s="33" t="s">
        <v>21</v>
      </c>
      <c r="F17" s="32" t="s">
        <v>22</v>
      </c>
      <c r="G17" s="23"/>
      <c r="H17" s="26"/>
      <c r="I17" s="26"/>
      <c r="J17" s="23" t="e">
        <f t="shared" si="0"/>
        <v>#DIV/0!</v>
      </c>
      <c r="K17" s="26" t="e">
        <f t="shared" si="1"/>
        <v>#DIV/0!</v>
      </c>
    </row>
    <row r="18" spans="1:11" ht="75.75" hidden="1" customHeight="1">
      <c r="A18" s="28" t="s">
        <v>27</v>
      </c>
      <c r="B18" s="32">
        <v>1020102</v>
      </c>
      <c r="C18" s="29"/>
      <c r="D18" s="29"/>
      <c r="E18" s="33" t="s">
        <v>28</v>
      </c>
      <c r="F18" s="25">
        <v>310</v>
      </c>
      <c r="G18" s="25"/>
      <c r="H18" s="25"/>
      <c r="I18" s="34"/>
      <c r="J18" s="23" t="e">
        <f t="shared" si="0"/>
        <v>#DIV/0!</v>
      </c>
      <c r="K18" s="26" t="e">
        <f t="shared" si="1"/>
        <v>#DIV/0!</v>
      </c>
    </row>
    <row r="19" spans="1:11" ht="46.5" hidden="1" customHeight="1">
      <c r="A19" s="28" t="s">
        <v>29</v>
      </c>
      <c r="B19" s="32">
        <v>3500201</v>
      </c>
      <c r="C19" s="29"/>
      <c r="D19" s="29"/>
      <c r="E19" s="33" t="s">
        <v>21</v>
      </c>
      <c r="F19" s="25">
        <v>225</v>
      </c>
      <c r="G19" s="25"/>
      <c r="H19" s="35"/>
      <c r="I19" s="34"/>
      <c r="J19" s="23" t="e">
        <f t="shared" si="0"/>
        <v>#DIV/0!</v>
      </c>
      <c r="K19" s="26" t="e">
        <f t="shared" si="1"/>
        <v>#DIV/0!</v>
      </c>
    </row>
    <row r="20" spans="1:11" ht="120.75" customHeight="1">
      <c r="A20" s="28" t="s">
        <v>30</v>
      </c>
      <c r="B20" s="32">
        <v>3500202</v>
      </c>
      <c r="C20" s="29"/>
      <c r="D20" s="29"/>
      <c r="E20" s="33" t="s">
        <v>13</v>
      </c>
      <c r="F20" s="25">
        <v>242</v>
      </c>
      <c r="G20" s="25"/>
      <c r="H20" s="97">
        <v>1226.529</v>
      </c>
      <c r="I20" s="35">
        <v>1226.5</v>
      </c>
      <c r="J20" s="23"/>
      <c r="K20" s="26">
        <f t="shared" si="1"/>
        <v>99.997635604213187</v>
      </c>
    </row>
    <row r="21" spans="1:11" ht="81.75" hidden="1" customHeight="1">
      <c r="A21" s="28" t="s">
        <v>31</v>
      </c>
      <c r="B21" s="32">
        <v>3500304</v>
      </c>
      <c r="C21" s="29"/>
      <c r="D21" s="29"/>
      <c r="E21" s="33" t="s">
        <v>28</v>
      </c>
      <c r="F21" s="25">
        <v>310</v>
      </c>
      <c r="G21" s="25"/>
      <c r="H21" s="25"/>
      <c r="I21" s="34"/>
      <c r="J21" s="23" t="e">
        <f t="shared" si="0"/>
        <v>#DIV/0!</v>
      </c>
      <c r="K21" s="26"/>
    </row>
    <row r="22" spans="1:11" ht="67.5" hidden="1" customHeight="1">
      <c r="A22" s="115" t="s">
        <v>32</v>
      </c>
      <c r="B22" s="25">
        <v>7951800</v>
      </c>
      <c r="C22" s="27"/>
      <c r="D22" s="25"/>
      <c r="E22" s="33" t="s">
        <v>33</v>
      </c>
      <c r="F22" s="25">
        <v>226</v>
      </c>
      <c r="G22" s="26"/>
      <c r="H22" s="26"/>
      <c r="I22" s="26"/>
      <c r="J22" s="23" t="e">
        <f t="shared" si="0"/>
        <v>#DIV/0!</v>
      </c>
      <c r="K22" s="26"/>
    </row>
    <row r="23" spans="1:11" ht="56.25" hidden="1" customHeight="1">
      <c r="A23" s="117"/>
      <c r="B23" s="25">
        <v>7951800</v>
      </c>
      <c r="C23" s="27"/>
      <c r="D23" s="25"/>
      <c r="E23" s="33" t="s">
        <v>13</v>
      </c>
      <c r="F23" s="25">
        <v>242</v>
      </c>
      <c r="G23" s="26"/>
      <c r="H23" s="26"/>
      <c r="I23" s="26"/>
      <c r="J23" s="23" t="e">
        <f t="shared" si="0"/>
        <v>#DIV/0!</v>
      </c>
      <c r="K23" s="26"/>
    </row>
    <row r="24" spans="1:11" ht="66.75" hidden="1" customHeight="1">
      <c r="A24" s="157" t="s">
        <v>34</v>
      </c>
      <c r="B24" s="25">
        <v>7951900</v>
      </c>
      <c r="C24" s="27"/>
      <c r="D24" s="25"/>
      <c r="E24" s="33" t="s">
        <v>28</v>
      </c>
      <c r="F24" s="25">
        <v>310</v>
      </c>
      <c r="G24" s="26"/>
      <c r="H24" s="26"/>
      <c r="I24" s="26"/>
      <c r="J24" s="23" t="e">
        <f t="shared" si="0"/>
        <v>#DIV/0!</v>
      </c>
      <c r="K24" s="26"/>
    </row>
    <row r="25" spans="1:11" ht="41.25" hidden="1" customHeight="1">
      <c r="A25" s="158"/>
      <c r="B25" s="25">
        <v>7951900</v>
      </c>
      <c r="C25" s="27"/>
      <c r="D25" s="25"/>
      <c r="E25" s="33" t="s">
        <v>35</v>
      </c>
      <c r="F25" s="25">
        <v>310</v>
      </c>
      <c r="G25" s="26"/>
      <c r="H25" s="26"/>
      <c r="I25" s="26"/>
      <c r="J25" s="23" t="e">
        <f t="shared" si="0"/>
        <v>#DIV/0!</v>
      </c>
      <c r="K25" s="26"/>
    </row>
    <row r="26" spans="1:11" ht="17.25" hidden="1" customHeight="1">
      <c r="A26" s="159"/>
      <c r="B26" s="25">
        <v>7951900</v>
      </c>
      <c r="C26" s="27"/>
      <c r="D26" s="25"/>
      <c r="E26" s="33" t="s">
        <v>36</v>
      </c>
      <c r="F26" s="25">
        <v>310</v>
      </c>
      <c r="G26" s="26"/>
      <c r="H26" s="26"/>
      <c r="I26" s="26"/>
      <c r="J26" s="23" t="e">
        <f t="shared" si="0"/>
        <v>#DIV/0!</v>
      </c>
      <c r="K26" s="26"/>
    </row>
    <row r="27" spans="1:11" ht="81" hidden="1" customHeight="1">
      <c r="A27" s="31" t="s">
        <v>37</v>
      </c>
      <c r="B27" s="25">
        <v>7952000</v>
      </c>
      <c r="C27" s="27"/>
      <c r="D27" s="25"/>
      <c r="E27" s="33" t="s">
        <v>21</v>
      </c>
      <c r="F27" s="25">
        <v>226</v>
      </c>
      <c r="G27" s="26"/>
      <c r="H27" s="26"/>
      <c r="I27" s="26"/>
      <c r="J27" s="23" t="e">
        <f t="shared" si="0"/>
        <v>#DIV/0!</v>
      </c>
      <c r="K27" s="26"/>
    </row>
    <row r="28" spans="1:11" ht="81" hidden="1" customHeight="1">
      <c r="A28" s="31" t="s">
        <v>38</v>
      </c>
      <c r="B28" s="25">
        <v>7954000</v>
      </c>
      <c r="C28" s="27"/>
      <c r="D28" s="25"/>
      <c r="E28" s="33" t="s">
        <v>21</v>
      </c>
      <c r="F28" s="25">
        <v>310</v>
      </c>
      <c r="G28" s="26"/>
      <c r="H28" s="26"/>
      <c r="I28" s="26"/>
      <c r="J28" s="23" t="e">
        <f t="shared" si="0"/>
        <v>#DIV/0!</v>
      </c>
      <c r="K28" s="26"/>
    </row>
    <row r="29" spans="1:11" ht="49.5" customHeight="1">
      <c r="A29" s="66" t="s">
        <v>122</v>
      </c>
      <c r="B29" s="25">
        <v>3500204</v>
      </c>
      <c r="C29" s="27"/>
      <c r="D29" s="25"/>
      <c r="E29" s="33" t="s">
        <v>21</v>
      </c>
      <c r="F29" s="25">
        <v>226</v>
      </c>
      <c r="G29" s="26"/>
      <c r="H29" s="26">
        <v>33.110999999999997</v>
      </c>
      <c r="I29" s="26"/>
      <c r="J29" s="23"/>
      <c r="K29" s="26"/>
    </row>
    <row r="30" spans="1:11" ht="36" customHeight="1">
      <c r="A30" s="115" t="s">
        <v>39</v>
      </c>
      <c r="B30" s="33" t="s">
        <v>40</v>
      </c>
      <c r="C30" s="27"/>
      <c r="D30" s="25"/>
      <c r="E30" s="33" t="s">
        <v>21</v>
      </c>
      <c r="F30" s="25">
        <v>225</v>
      </c>
      <c r="G30" s="26"/>
      <c r="H30" s="26">
        <v>685.02</v>
      </c>
      <c r="I30" s="26">
        <v>200.30600000000001</v>
      </c>
      <c r="J30" s="23"/>
      <c r="K30" s="26">
        <f>I30/H30*100</f>
        <v>29.240898075968584</v>
      </c>
    </row>
    <row r="31" spans="1:11" ht="35.25" customHeight="1">
      <c r="A31" s="117"/>
      <c r="B31" s="33" t="s">
        <v>40</v>
      </c>
      <c r="C31" s="27"/>
      <c r="D31" s="25"/>
      <c r="E31" s="33" t="s">
        <v>21</v>
      </c>
      <c r="F31" s="25">
        <v>226</v>
      </c>
      <c r="G31" s="26"/>
      <c r="H31" s="26">
        <v>2762.846</v>
      </c>
      <c r="I31" s="26">
        <v>2680.962</v>
      </c>
      <c r="J31" s="23"/>
      <c r="K31" s="26">
        <f>I31/H31*100</f>
        <v>97.036244510189846</v>
      </c>
    </row>
    <row r="32" spans="1:11" ht="27.75" customHeight="1">
      <c r="A32" s="36" t="s">
        <v>41</v>
      </c>
      <c r="B32" s="36"/>
      <c r="C32" s="36"/>
      <c r="D32" s="36"/>
      <c r="E32" s="36"/>
      <c r="F32" s="27"/>
      <c r="G32" s="23">
        <f>G37+G38+G46+G47+G48+G52</f>
        <v>86408.324999999997</v>
      </c>
      <c r="H32" s="23">
        <f>H46+H47+H48+H52+H53+H57+H37+H38+H55+H56+H49+H51</f>
        <v>101911.68633000001</v>
      </c>
      <c r="I32" s="23">
        <f>I46+I47+I48+I49+I52+I53+I57+I37+I38+I55+I56+I51</f>
        <v>101911.68633000001</v>
      </c>
      <c r="J32" s="23">
        <f t="shared" ref="J32:J36" si="2">I32/G32*100</f>
        <v>117.94197645886553</v>
      </c>
      <c r="K32" s="23">
        <f>I32/H32*100</f>
        <v>100</v>
      </c>
    </row>
    <row r="33" spans="1:12" ht="15.75" hidden="1" customHeight="1">
      <c r="A33" s="25" t="s">
        <v>42</v>
      </c>
      <c r="B33" s="25"/>
      <c r="C33" s="25">
        <v>0</v>
      </c>
      <c r="D33" s="25"/>
      <c r="E33" s="25"/>
      <c r="F33" s="25"/>
      <c r="G33" s="26"/>
      <c r="H33" s="26"/>
      <c r="I33" s="26"/>
      <c r="J33" s="23" t="e">
        <f t="shared" si="2"/>
        <v>#DIV/0!</v>
      </c>
      <c r="K33" s="23"/>
    </row>
    <row r="34" spans="1:12" ht="15.75" hidden="1" customHeight="1">
      <c r="A34" s="25" t="s">
        <v>43</v>
      </c>
      <c r="B34" s="25"/>
      <c r="C34" s="25">
        <v>5580000</v>
      </c>
      <c r="D34" s="25"/>
      <c r="E34" s="25"/>
      <c r="F34" s="25"/>
      <c r="G34" s="26"/>
      <c r="H34" s="26"/>
      <c r="I34" s="26"/>
      <c r="J34" s="23" t="e">
        <f t="shared" si="2"/>
        <v>#DIV/0!</v>
      </c>
      <c r="K34" s="23"/>
    </row>
    <row r="35" spans="1:12" ht="15.75" hidden="1" customHeight="1">
      <c r="A35" s="25" t="s">
        <v>44</v>
      </c>
      <c r="B35" s="25"/>
      <c r="C35" s="25">
        <v>0</v>
      </c>
      <c r="D35" s="25"/>
      <c r="E35" s="25"/>
      <c r="F35" s="25"/>
      <c r="G35" s="26"/>
      <c r="H35" s="26"/>
      <c r="I35" s="26"/>
      <c r="J35" s="23" t="e">
        <f t="shared" si="2"/>
        <v>#DIV/0!</v>
      </c>
      <c r="K35" s="23"/>
    </row>
    <row r="36" spans="1:12" ht="15.75" hidden="1" customHeight="1">
      <c r="A36" s="25" t="s">
        <v>43</v>
      </c>
      <c r="B36" s="25"/>
      <c r="C36" s="25">
        <v>4064300</v>
      </c>
      <c r="D36" s="25"/>
      <c r="E36" s="25"/>
      <c r="F36" s="25"/>
      <c r="G36" s="26"/>
      <c r="H36" s="26"/>
      <c r="I36" s="26"/>
      <c r="J36" s="23" t="e">
        <f t="shared" si="2"/>
        <v>#DIV/0!</v>
      </c>
      <c r="K36" s="23"/>
    </row>
    <row r="37" spans="1:12" ht="51.75" customHeight="1" thickBot="1">
      <c r="A37" s="115" t="s">
        <v>27</v>
      </c>
      <c r="B37" s="25">
        <v>1020102</v>
      </c>
      <c r="C37" s="25"/>
      <c r="D37" s="25"/>
      <c r="E37" s="33" t="s">
        <v>28</v>
      </c>
      <c r="F37" s="25">
        <v>226</v>
      </c>
      <c r="G37" s="92">
        <v>2896.9749999999999</v>
      </c>
      <c r="H37" s="91">
        <v>257.60000000000002</v>
      </c>
      <c r="I37" s="93">
        <v>257.60000000000002</v>
      </c>
      <c r="J37" s="23">
        <f>I37/G37*100</f>
        <v>8.8920339319462549</v>
      </c>
      <c r="K37" s="23">
        <f>I37/H37*100</f>
        <v>100</v>
      </c>
    </row>
    <row r="38" spans="1:12" ht="40.5" customHeight="1" thickBot="1">
      <c r="A38" s="117"/>
      <c r="B38" s="25">
        <v>1020102</v>
      </c>
      <c r="C38" s="25"/>
      <c r="D38" s="25"/>
      <c r="E38" s="33" t="s">
        <v>28</v>
      </c>
      <c r="F38" s="25">
        <v>310</v>
      </c>
      <c r="G38" s="96">
        <v>57671.35</v>
      </c>
      <c r="H38" s="95">
        <v>31646.854329999998</v>
      </c>
      <c r="I38" s="94">
        <v>31646.854329999998</v>
      </c>
      <c r="J38" s="26">
        <f>I38/G38*100</f>
        <v>54.874481575340262</v>
      </c>
      <c r="K38" s="26">
        <f>I38/H38*100</f>
        <v>100</v>
      </c>
    </row>
    <row r="39" spans="1:12" ht="25.5" hidden="1" customHeight="1">
      <c r="A39" s="31" t="s">
        <v>45</v>
      </c>
      <c r="B39" s="31">
        <v>3510501</v>
      </c>
      <c r="C39" s="31"/>
      <c r="D39" s="31"/>
      <c r="E39" s="33" t="s">
        <v>21</v>
      </c>
      <c r="F39" s="25">
        <v>225</v>
      </c>
      <c r="G39" s="26"/>
      <c r="H39" s="26"/>
      <c r="I39" s="37"/>
      <c r="J39" s="26" t="e">
        <f>I39/G39*100</f>
        <v>#DIV/0!</v>
      </c>
      <c r="K39" s="26" t="e">
        <f>I39/H39*100</f>
        <v>#DIV/0!</v>
      </c>
    </row>
    <row r="40" spans="1:12" ht="24" hidden="1" customHeight="1">
      <c r="A40" s="31" t="s">
        <v>46</v>
      </c>
      <c r="B40" s="31">
        <v>3510503</v>
      </c>
      <c r="C40" s="31"/>
      <c r="D40" s="31"/>
      <c r="E40" s="33" t="s">
        <v>21</v>
      </c>
      <c r="F40" s="25">
        <v>225</v>
      </c>
      <c r="G40" s="26"/>
      <c r="H40" s="26"/>
      <c r="I40" s="37"/>
      <c r="J40" s="26" t="e">
        <f>I40/G40*100</f>
        <v>#DIV/0!</v>
      </c>
      <c r="K40" s="26" t="e">
        <f>I40/H40*100</f>
        <v>#DIV/0!</v>
      </c>
    </row>
    <row r="41" spans="1:12" ht="24" hidden="1" customHeight="1">
      <c r="A41" s="31"/>
      <c r="B41" s="31">
        <v>3510503</v>
      </c>
      <c r="C41" s="31"/>
      <c r="D41" s="31"/>
      <c r="E41" s="33" t="s">
        <v>21</v>
      </c>
      <c r="F41" s="25">
        <v>226</v>
      </c>
      <c r="G41" s="26"/>
      <c r="H41" s="26"/>
      <c r="I41" s="37"/>
      <c r="J41" s="26" t="e">
        <f>I41/G41*100</f>
        <v>#DIV/0!</v>
      </c>
      <c r="K41" s="26" t="e">
        <f>I41/H41*100</f>
        <v>#DIV/0!</v>
      </c>
    </row>
    <row r="42" spans="1:12" ht="41.25" hidden="1" customHeight="1">
      <c r="A42" s="38"/>
      <c r="B42" s="25">
        <v>3510510</v>
      </c>
      <c r="C42" s="25"/>
      <c r="D42" s="25"/>
      <c r="E42" s="25">
        <v>500</v>
      </c>
      <c r="F42" s="25">
        <v>226</v>
      </c>
      <c r="G42" s="26"/>
      <c r="H42" s="26"/>
      <c r="I42" s="37"/>
      <c r="J42" s="26"/>
      <c r="K42" s="26"/>
      <c r="L42" s="39"/>
    </row>
    <row r="43" spans="1:12" ht="41.25" hidden="1" customHeight="1">
      <c r="A43" s="40" t="s">
        <v>47</v>
      </c>
      <c r="B43" s="31">
        <v>3510510</v>
      </c>
      <c r="C43" s="31"/>
      <c r="D43" s="31"/>
      <c r="E43" s="33" t="s">
        <v>13</v>
      </c>
      <c r="F43" s="25">
        <v>241</v>
      </c>
      <c r="G43" s="26"/>
      <c r="H43" s="26"/>
      <c r="I43" s="37"/>
      <c r="J43" s="26"/>
      <c r="K43" s="26"/>
      <c r="L43" s="39"/>
    </row>
    <row r="44" spans="1:12" ht="30" hidden="1" customHeight="1">
      <c r="A44" s="38"/>
      <c r="B44" s="31">
        <v>3510510</v>
      </c>
      <c r="C44" s="31"/>
      <c r="D44" s="31"/>
      <c r="E44" s="33" t="s">
        <v>13</v>
      </c>
      <c r="F44" s="25">
        <v>242</v>
      </c>
      <c r="G44" s="26"/>
      <c r="H44" s="26"/>
      <c r="I44" s="37"/>
      <c r="J44" s="26"/>
      <c r="K44" s="26"/>
    </row>
    <row r="45" spans="1:12" ht="41.25" hidden="1" customHeight="1">
      <c r="A45" s="41"/>
      <c r="B45" s="31">
        <v>3510510</v>
      </c>
      <c r="C45" s="31"/>
      <c r="D45" s="31"/>
      <c r="E45" s="33" t="s">
        <v>48</v>
      </c>
      <c r="F45" s="25">
        <v>226</v>
      </c>
      <c r="G45" s="26"/>
      <c r="H45" s="26"/>
      <c r="I45" s="37"/>
      <c r="J45" s="26"/>
      <c r="K45" s="26"/>
    </row>
    <row r="46" spans="1:12" ht="63" customHeight="1">
      <c r="A46" s="31" t="s">
        <v>49</v>
      </c>
      <c r="B46" s="31">
        <v>3510511</v>
      </c>
      <c r="C46" s="31"/>
      <c r="D46" s="31"/>
      <c r="E46" s="33" t="s">
        <v>13</v>
      </c>
      <c r="F46" s="25">
        <v>241</v>
      </c>
      <c r="G46" s="26">
        <v>9082</v>
      </c>
      <c r="H46" s="26">
        <v>9082</v>
      </c>
      <c r="I46" s="26">
        <v>9082</v>
      </c>
      <c r="J46" s="26">
        <f>I46/G46*100</f>
        <v>100</v>
      </c>
      <c r="K46" s="26">
        <f t="shared" ref="K46:K53" si="3">I46/H46*100</f>
        <v>100</v>
      </c>
    </row>
    <row r="47" spans="1:12" ht="99" customHeight="1">
      <c r="A47" s="31" t="s">
        <v>50</v>
      </c>
      <c r="B47" s="31">
        <v>3510512</v>
      </c>
      <c r="C47" s="31"/>
      <c r="D47" s="31"/>
      <c r="E47" s="33" t="s">
        <v>13</v>
      </c>
      <c r="F47" s="25">
        <v>241</v>
      </c>
      <c r="G47" s="26">
        <v>1359</v>
      </c>
      <c r="H47" s="26">
        <v>1034.1890000000001</v>
      </c>
      <c r="I47" s="26">
        <v>1034.1890000000001</v>
      </c>
      <c r="J47" s="26">
        <f>I47/G47*100</f>
        <v>76.09926416482709</v>
      </c>
      <c r="K47" s="26">
        <f t="shared" si="3"/>
        <v>100</v>
      </c>
    </row>
    <row r="48" spans="1:12" ht="57.75" customHeight="1">
      <c r="A48" s="31" t="s">
        <v>51</v>
      </c>
      <c r="B48" s="31">
        <v>3510513</v>
      </c>
      <c r="C48" s="31"/>
      <c r="D48" s="31"/>
      <c r="E48" s="33" t="s">
        <v>13</v>
      </c>
      <c r="F48" s="25">
        <v>241</v>
      </c>
      <c r="G48" s="26">
        <v>14899</v>
      </c>
      <c r="H48" s="26">
        <v>17798.567999999999</v>
      </c>
      <c r="I48" s="26">
        <v>17798.567999999999</v>
      </c>
      <c r="J48" s="26">
        <f>I48/G48*100</f>
        <v>119.46149406000401</v>
      </c>
      <c r="K48" s="26">
        <f t="shared" si="3"/>
        <v>100</v>
      </c>
    </row>
    <row r="49" spans="1:11" ht="81.75" customHeight="1">
      <c r="A49" s="134" t="s">
        <v>52</v>
      </c>
      <c r="B49" s="153">
        <v>3510514</v>
      </c>
      <c r="C49" s="31"/>
      <c r="D49" s="31"/>
      <c r="E49" s="151" t="s">
        <v>13</v>
      </c>
      <c r="F49" s="149">
        <v>241</v>
      </c>
      <c r="G49" s="144"/>
      <c r="H49" s="142">
        <v>5498.8230000000003</v>
      </c>
      <c r="I49" s="142">
        <v>5498.8230000000003</v>
      </c>
      <c r="J49" s="144"/>
      <c r="K49" s="144">
        <f>I49/H49*100</f>
        <v>100</v>
      </c>
    </row>
    <row r="50" spans="1:11" ht="63.75" customHeight="1">
      <c r="A50" s="155"/>
      <c r="B50" s="154"/>
      <c r="C50" s="31"/>
      <c r="D50" s="31"/>
      <c r="E50" s="152"/>
      <c r="F50" s="150"/>
      <c r="G50" s="145"/>
      <c r="H50" s="143"/>
      <c r="I50" s="143"/>
      <c r="J50" s="145"/>
      <c r="K50" s="145"/>
    </row>
    <row r="51" spans="1:11" ht="99" customHeight="1">
      <c r="A51" s="101" t="s">
        <v>126</v>
      </c>
      <c r="B51" s="100">
        <v>3510515</v>
      </c>
      <c r="C51" s="102"/>
      <c r="D51" s="102"/>
      <c r="E51" s="63" t="s">
        <v>13</v>
      </c>
      <c r="F51" s="99">
        <v>241</v>
      </c>
      <c r="G51" s="98"/>
      <c r="H51" s="105">
        <v>125</v>
      </c>
      <c r="I51" s="105">
        <v>125</v>
      </c>
      <c r="J51" s="98"/>
      <c r="K51" s="98"/>
    </row>
    <row r="52" spans="1:11" ht="136.5" customHeight="1">
      <c r="A52" s="31" t="s">
        <v>53</v>
      </c>
      <c r="B52" s="31">
        <v>3510516</v>
      </c>
      <c r="C52" s="31"/>
      <c r="D52" s="31"/>
      <c r="E52" s="33" t="s">
        <v>13</v>
      </c>
      <c r="F52" s="25">
        <v>241</v>
      </c>
      <c r="G52" s="26">
        <v>500</v>
      </c>
      <c r="H52" s="26">
        <v>172.85900000000001</v>
      </c>
      <c r="I52" s="26">
        <v>172.85900000000001</v>
      </c>
      <c r="J52" s="26">
        <f>I52/G52*100</f>
        <v>34.571800000000003</v>
      </c>
      <c r="K52" s="26">
        <f t="shared" si="3"/>
        <v>100</v>
      </c>
    </row>
    <row r="53" spans="1:11" ht="99.75" customHeight="1">
      <c r="A53" s="31" t="s">
        <v>54</v>
      </c>
      <c r="B53" s="31">
        <v>3510517</v>
      </c>
      <c r="C53" s="31"/>
      <c r="D53" s="31"/>
      <c r="E53" s="33" t="s">
        <v>13</v>
      </c>
      <c r="F53" s="25">
        <v>241</v>
      </c>
      <c r="G53" s="26"/>
      <c r="H53" s="26">
        <v>19619.035</v>
      </c>
      <c r="I53" s="26">
        <v>19619.035</v>
      </c>
      <c r="J53" s="26"/>
      <c r="K53" s="26">
        <f t="shared" si="3"/>
        <v>100</v>
      </c>
    </row>
    <row r="54" spans="1:11" ht="57" hidden="1" customHeight="1">
      <c r="A54" s="31" t="s">
        <v>55</v>
      </c>
      <c r="B54" s="31">
        <v>7953200</v>
      </c>
      <c r="C54" s="31"/>
      <c r="D54" s="31"/>
      <c r="E54" s="33" t="s">
        <v>21</v>
      </c>
      <c r="F54" s="25">
        <v>225</v>
      </c>
      <c r="G54" s="26"/>
      <c r="H54" s="26"/>
      <c r="I54" s="37"/>
      <c r="J54" s="26"/>
      <c r="K54" s="26"/>
    </row>
    <row r="55" spans="1:11" ht="84.75" customHeight="1">
      <c r="A55" s="104" t="s">
        <v>125</v>
      </c>
      <c r="B55" s="102">
        <v>3510518</v>
      </c>
      <c r="C55" s="102"/>
      <c r="D55" s="102"/>
      <c r="E55" s="33" t="s">
        <v>13</v>
      </c>
      <c r="F55" s="25">
        <v>241</v>
      </c>
      <c r="G55" s="26"/>
      <c r="H55" s="26">
        <v>13872.225</v>
      </c>
      <c r="I55" s="37">
        <v>13872.225</v>
      </c>
      <c r="J55" s="26"/>
      <c r="K55" s="26"/>
    </row>
    <row r="56" spans="1:11" ht="57" customHeight="1">
      <c r="A56" s="139" t="s">
        <v>39</v>
      </c>
      <c r="B56" s="42" t="s">
        <v>40</v>
      </c>
      <c r="C56" s="90"/>
      <c r="D56" s="90"/>
      <c r="E56" s="33" t="s">
        <v>21</v>
      </c>
      <c r="F56" s="25">
        <v>225</v>
      </c>
      <c r="G56" s="26"/>
      <c r="H56" s="26">
        <v>533.16800000000001</v>
      </c>
      <c r="I56" s="26">
        <v>533.16800000000001</v>
      </c>
      <c r="J56" s="26"/>
      <c r="K56" s="26">
        <f t="shared" ref="K56:K57" si="4">I56/H56*100</f>
        <v>100</v>
      </c>
    </row>
    <row r="57" spans="1:11" ht="44.25" customHeight="1">
      <c r="A57" s="140"/>
      <c r="B57" s="42" t="s">
        <v>40</v>
      </c>
      <c r="C57" s="31"/>
      <c r="D57" s="31"/>
      <c r="E57" s="33" t="s">
        <v>21</v>
      </c>
      <c r="F57" s="25">
        <v>226</v>
      </c>
      <c r="G57" s="26"/>
      <c r="H57" s="26">
        <v>2271.3649999999998</v>
      </c>
      <c r="I57" s="26">
        <v>2271.3649999999998</v>
      </c>
      <c r="J57" s="26"/>
      <c r="K57" s="26">
        <f t="shared" si="4"/>
        <v>100</v>
      </c>
    </row>
    <row r="58" spans="1:11" ht="39" hidden="1" customHeight="1">
      <c r="A58" s="141"/>
      <c r="B58" s="42" t="s">
        <v>40</v>
      </c>
      <c r="C58" s="31"/>
      <c r="D58" s="31"/>
      <c r="E58" s="33" t="s">
        <v>21</v>
      </c>
      <c r="F58" s="25">
        <v>226</v>
      </c>
      <c r="G58" s="26"/>
      <c r="H58" s="26"/>
      <c r="I58" s="37"/>
      <c r="J58" s="26"/>
      <c r="K58" s="26"/>
    </row>
    <row r="59" spans="1:11" ht="29.25" customHeight="1">
      <c r="A59" s="43" t="s">
        <v>56</v>
      </c>
      <c r="B59" s="43"/>
      <c r="C59" s="43"/>
      <c r="D59" s="43"/>
      <c r="E59" s="43"/>
      <c r="F59" s="44"/>
      <c r="G59" s="45">
        <f>G65+G66+G67+G76+G87+G100+G105+G118+G119+G123+G124+G125+G126+G127+G143+G155+G167+G180+G192+G208</f>
        <v>1056344.8729999997</v>
      </c>
      <c r="H59" s="45">
        <f>H65+H66+H67+H76+H87+H100+H105+H118+H119+H123+H124+H125+H143+H155+H167+H180+H192+H208</f>
        <v>788874.6889999999</v>
      </c>
      <c r="I59" s="45">
        <f>I65+I66+I67+I76+I87+I100+I105+I118+I119+I123+I124+I125+I143+I155+I167+I180+I192+I208</f>
        <v>657167.20099999988</v>
      </c>
      <c r="J59" s="45">
        <f t="shared" ref="J59:J64" si="5">I59/G59*100</f>
        <v>62.211425245399013</v>
      </c>
      <c r="K59" s="45">
        <f t="shared" ref="K59:K73" si="6">I59/H59*100</f>
        <v>83.304384100983626</v>
      </c>
    </row>
    <row r="60" spans="1:11" ht="19.5" hidden="1" customHeight="1">
      <c r="A60" s="25" t="s">
        <v>57</v>
      </c>
      <c r="B60" s="25"/>
      <c r="C60" s="34">
        <v>277239781.19</v>
      </c>
      <c r="D60" s="34"/>
      <c r="E60" s="34">
        <v>59776612.159999996</v>
      </c>
      <c r="F60" s="34"/>
      <c r="G60" s="26"/>
      <c r="H60" s="26"/>
      <c r="I60" s="26"/>
      <c r="J60" s="26" t="e">
        <f t="shared" si="5"/>
        <v>#DIV/0!</v>
      </c>
      <c r="K60" s="26" t="e">
        <f t="shared" si="6"/>
        <v>#DIV/0!</v>
      </c>
    </row>
    <row r="61" spans="1:11" ht="19.5" hidden="1" customHeight="1">
      <c r="A61" s="25" t="s">
        <v>43</v>
      </c>
      <c r="B61" s="25"/>
      <c r="C61" s="34">
        <v>383867963.26999998</v>
      </c>
      <c r="D61" s="34"/>
      <c r="E61" s="34">
        <v>141238608.25999999</v>
      </c>
      <c r="F61" s="34"/>
      <c r="G61" s="26"/>
      <c r="H61" s="26"/>
      <c r="I61" s="26"/>
      <c r="J61" s="26" t="e">
        <f t="shared" si="5"/>
        <v>#DIV/0!</v>
      </c>
      <c r="K61" s="26" t="e">
        <f t="shared" si="6"/>
        <v>#DIV/0!</v>
      </c>
    </row>
    <row r="62" spans="1:11" ht="28.5" hidden="1" customHeight="1">
      <c r="A62" s="31"/>
      <c r="B62" s="25">
        <v>1020102</v>
      </c>
      <c r="C62" s="25"/>
      <c r="D62" s="25"/>
      <c r="E62" s="33" t="s">
        <v>28</v>
      </c>
      <c r="F62" s="25">
        <v>310</v>
      </c>
      <c r="G62" s="26"/>
      <c r="H62" s="26"/>
      <c r="I62" s="26"/>
      <c r="J62" s="26" t="e">
        <f t="shared" si="5"/>
        <v>#DIV/0!</v>
      </c>
      <c r="K62" s="26" t="e">
        <f t="shared" si="6"/>
        <v>#DIV/0!</v>
      </c>
    </row>
    <row r="63" spans="1:11" ht="27" hidden="1" customHeight="1">
      <c r="A63" s="27"/>
      <c r="B63" s="25">
        <v>1020102</v>
      </c>
      <c r="C63" s="25"/>
      <c r="D63" s="25"/>
      <c r="E63" s="33" t="s">
        <v>28</v>
      </c>
      <c r="F63" s="25">
        <v>226</v>
      </c>
      <c r="G63" s="26"/>
      <c r="H63" s="26"/>
      <c r="I63" s="26"/>
      <c r="J63" s="26" t="e">
        <f t="shared" si="5"/>
        <v>#DIV/0!</v>
      </c>
      <c r="K63" s="26" t="e">
        <f t="shared" si="6"/>
        <v>#DIV/0!</v>
      </c>
    </row>
    <row r="64" spans="1:11" ht="27" hidden="1" customHeight="1">
      <c r="A64" s="27" t="s">
        <v>58</v>
      </c>
      <c r="B64" s="27">
        <v>3150201</v>
      </c>
      <c r="C64" s="27"/>
      <c r="D64" s="27"/>
      <c r="E64" s="46" t="s">
        <v>59</v>
      </c>
      <c r="F64" s="27">
        <v>225</v>
      </c>
      <c r="G64" s="23"/>
      <c r="H64" s="23"/>
      <c r="I64" s="23"/>
      <c r="J64" s="26" t="e">
        <f t="shared" si="5"/>
        <v>#DIV/0!</v>
      </c>
      <c r="K64" s="26" t="e">
        <f t="shared" si="6"/>
        <v>#DIV/0!</v>
      </c>
    </row>
    <row r="65" spans="1:11" ht="80.25" hidden="1" customHeight="1">
      <c r="A65" s="31" t="s">
        <v>60</v>
      </c>
      <c r="B65" s="25">
        <v>1020102</v>
      </c>
      <c r="C65" s="27"/>
      <c r="D65" s="27"/>
      <c r="E65" s="33" t="s">
        <v>28</v>
      </c>
      <c r="F65" s="25">
        <v>226</v>
      </c>
      <c r="G65" s="26"/>
      <c r="H65" s="47"/>
      <c r="I65" s="47"/>
      <c r="J65" s="47"/>
      <c r="K65" s="26" t="e">
        <f t="shared" si="6"/>
        <v>#DIV/0!</v>
      </c>
    </row>
    <row r="66" spans="1:11" s="51" customFormat="1" ht="51.75" customHeight="1">
      <c r="A66" s="48" t="s">
        <v>61</v>
      </c>
      <c r="B66" s="49" t="s">
        <v>40</v>
      </c>
      <c r="C66" s="50"/>
      <c r="D66" s="50"/>
      <c r="E66" s="49" t="s">
        <v>21</v>
      </c>
      <c r="F66" s="50">
        <v>225</v>
      </c>
      <c r="G66" s="47"/>
      <c r="H66" s="47">
        <v>15000</v>
      </c>
      <c r="I66" s="47">
        <v>15000</v>
      </c>
      <c r="J66" s="47"/>
      <c r="K66" s="47">
        <f t="shared" si="6"/>
        <v>100</v>
      </c>
    </row>
    <row r="67" spans="1:11" s="51" customFormat="1" ht="27" customHeight="1">
      <c r="A67" s="146" t="s">
        <v>62</v>
      </c>
      <c r="B67" s="50">
        <v>6000100</v>
      </c>
      <c r="C67" s="50"/>
      <c r="D67" s="50"/>
      <c r="E67" s="49" t="s">
        <v>21</v>
      </c>
      <c r="F67" s="50"/>
      <c r="G67" s="47">
        <f>G69+G73+G74+G75</f>
        <v>47700</v>
      </c>
      <c r="H67" s="47">
        <f>H69+H73+H74+H75</f>
        <v>57207.146999999997</v>
      </c>
      <c r="I67" s="47">
        <f>I69+I73+I74+I75</f>
        <v>57207.146999999997</v>
      </c>
      <c r="J67" s="47">
        <f>I67/G67*100</f>
        <v>119.93112578616352</v>
      </c>
      <c r="K67" s="47">
        <f t="shared" si="6"/>
        <v>100</v>
      </c>
    </row>
    <row r="68" spans="1:11" s="51" customFormat="1" ht="27" hidden="1" customHeight="1">
      <c r="A68" s="147"/>
      <c r="B68" s="50">
        <v>6000100</v>
      </c>
      <c r="C68" s="50"/>
      <c r="D68" s="50"/>
      <c r="E68" s="49" t="s">
        <v>21</v>
      </c>
      <c r="F68" s="50">
        <v>225</v>
      </c>
      <c r="G68" s="47"/>
      <c r="H68" s="47"/>
      <c r="I68" s="47"/>
      <c r="J68" s="47" t="e">
        <f>I68/G68*100</f>
        <v>#DIV/0!</v>
      </c>
      <c r="K68" s="47" t="e">
        <f t="shared" si="6"/>
        <v>#DIV/0!</v>
      </c>
    </row>
    <row r="69" spans="1:11" s="51" customFormat="1" ht="27" customHeight="1">
      <c r="A69" s="147"/>
      <c r="B69" s="50">
        <v>6000100</v>
      </c>
      <c r="C69" s="50"/>
      <c r="D69" s="50"/>
      <c r="E69" s="49" t="s">
        <v>21</v>
      </c>
      <c r="F69" s="50">
        <v>223</v>
      </c>
      <c r="G69" s="47">
        <v>28000</v>
      </c>
      <c r="H69" s="47">
        <v>36726.775000000001</v>
      </c>
      <c r="I69" s="47">
        <v>36726.775000000001</v>
      </c>
      <c r="J69" s="47">
        <f>I69/G69*100</f>
        <v>131.16705357142857</v>
      </c>
      <c r="K69" s="47">
        <f t="shared" si="6"/>
        <v>100</v>
      </c>
    </row>
    <row r="70" spans="1:11" s="51" customFormat="1" ht="27" hidden="1" customHeight="1">
      <c r="A70" s="147"/>
      <c r="B70" s="50">
        <v>6000100</v>
      </c>
      <c r="C70" s="50"/>
      <c r="D70" s="50"/>
      <c r="E70" s="49" t="s">
        <v>21</v>
      </c>
      <c r="F70" s="50">
        <v>241</v>
      </c>
      <c r="G70" s="47"/>
      <c r="H70" s="47"/>
      <c r="I70" s="47"/>
      <c r="J70" s="47"/>
      <c r="K70" s="47" t="e">
        <f t="shared" si="6"/>
        <v>#DIV/0!</v>
      </c>
    </row>
    <row r="71" spans="1:11" s="51" customFormat="1" ht="27" hidden="1" customHeight="1">
      <c r="A71" s="147"/>
      <c r="B71" s="50">
        <v>6000100</v>
      </c>
      <c r="C71" s="50"/>
      <c r="D71" s="50"/>
      <c r="E71" s="49" t="s">
        <v>21</v>
      </c>
      <c r="F71" s="50">
        <v>290</v>
      </c>
      <c r="G71" s="47"/>
      <c r="H71" s="47"/>
      <c r="I71" s="47"/>
      <c r="J71" s="47"/>
      <c r="K71" s="47" t="e">
        <f t="shared" si="6"/>
        <v>#DIV/0!</v>
      </c>
    </row>
    <row r="72" spans="1:11" s="51" customFormat="1" ht="27" hidden="1" customHeight="1">
      <c r="A72" s="147"/>
      <c r="B72" s="50">
        <v>6000100</v>
      </c>
      <c r="C72" s="50"/>
      <c r="D72" s="50"/>
      <c r="E72" s="49" t="s">
        <v>21</v>
      </c>
      <c r="F72" s="50">
        <v>310</v>
      </c>
      <c r="G72" s="47"/>
      <c r="H72" s="47"/>
      <c r="I72" s="47"/>
      <c r="J72" s="47"/>
      <c r="K72" s="47" t="e">
        <f t="shared" si="6"/>
        <v>#DIV/0!</v>
      </c>
    </row>
    <row r="73" spans="1:11" s="51" customFormat="1" ht="27" customHeight="1">
      <c r="A73" s="147"/>
      <c r="B73" s="50">
        <v>6000100</v>
      </c>
      <c r="C73" s="50"/>
      <c r="D73" s="50"/>
      <c r="E73" s="49" t="s">
        <v>21</v>
      </c>
      <c r="F73" s="50">
        <v>225</v>
      </c>
      <c r="G73" s="47">
        <v>19700</v>
      </c>
      <c r="H73" s="47">
        <v>20480.371999999999</v>
      </c>
      <c r="I73" s="47">
        <v>20480.371999999999</v>
      </c>
      <c r="J73" s="47">
        <f>I73/G73*100</f>
        <v>103.96127918781725</v>
      </c>
      <c r="K73" s="47">
        <f t="shared" si="6"/>
        <v>100</v>
      </c>
    </row>
    <row r="74" spans="1:11" ht="27" hidden="1" customHeight="1">
      <c r="A74" s="147"/>
      <c r="B74" s="25">
        <v>6000100</v>
      </c>
      <c r="C74" s="25"/>
      <c r="D74" s="25"/>
      <c r="E74" s="33" t="s">
        <v>21</v>
      </c>
      <c r="F74" s="25">
        <v>226</v>
      </c>
      <c r="G74" s="26"/>
      <c r="H74" s="26"/>
      <c r="I74" s="26"/>
      <c r="J74" s="26"/>
      <c r="K74" s="26"/>
    </row>
    <row r="75" spans="1:11" ht="27" hidden="1" customHeight="1">
      <c r="A75" s="148"/>
      <c r="B75" s="25">
        <v>6000100</v>
      </c>
      <c r="C75" s="25"/>
      <c r="D75" s="25"/>
      <c r="E75" s="33" t="s">
        <v>21</v>
      </c>
      <c r="F75" s="25">
        <v>310</v>
      </c>
      <c r="G75" s="26"/>
      <c r="H75" s="26"/>
      <c r="I75" s="26"/>
      <c r="J75" s="26"/>
      <c r="K75" s="26" t="e">
        <f>I75/H75*100</f>
        <v>#DIV/0!</v>
      </c>
    </row>
    <row r="76" spans="1:11" ht="27" customHeight="1">
      <c r="A76" s="110" t="s">
        <v>63</v>
      </c>
      <c r="B76" s="25">
        <v>6000200</v>
      </c>
      <c r="C76" s="25"/>
      <c r="D76" s="25"/>
      <c r="E76" s="33" t="s">
        <v>21</v>
      </c>
      <c r="F76" s="27"/>
      <c r="G76" s="26">
        <f>G77+G78+G79</f>
        <v>270884.59999999998</v>
      </c>
      <c r="H76" s="47">
        <f>H77+H78+H79</f>
        <v>157417.519</v>
      </c>
      <c r="I76" s="47">
        <f>I77+I78+I79</f>
        <v>157417.519</v>
      </c>
      <c r="J76" s="26">
        <f>I76/G76*100</f>
        <v>58.112391402095213</v>
      </c>
      <c r="K76" s="26">
        <f>I76/H76*100</f>
        <v>100</v>
      </c>
    </row>
    <row r="77" spans="1:11" ht="41.25" customHeight="1">
      <c r="A77" s="110"/>
      <c r="B77" s="25">
        <v>6000200</v>
      </c>
      <c r="C77" s="25"/>
      <c r="D77" s="25"/>
      <c r="E77" s="33" t="s">
        <v>21</v>
      </c>
      <c r="F77" s="25">
        <v>225</v>
      </c>
      <c r="G77" s="26">
        <f>G82+G84</f>
        <v>270534.59999999998</v>
      </c>
      <c r="H77" s="26">
        <f>H82+H84</f>
        <v>157317.94500000001</v>
      </c>
      <c r="I77" s="26">
        <f>I84+I81+I82</f>
        <v>157317.94500000001</v>
      </c>
      <c r="J77" s="47">
        <f>I77/G77*100</f>
        <v>58.150767036822657</v>
      </c>
      <c r="K77" s="26">
        <f>I77/H77*100</f>
        <v>100</v>
      </c>
    </row>
    <row r="78" spans="1:11" ht="27" hidden="1" customHeight="1">
      <c r="A78" s="110"/>
      <c r="B78" s="25">
        <v>6000200</v>
      </c>
      <c r="C78" s="25"/>
      <c r="D78" s="25"/>
      <c r="E78" s="33" t="s">
        <v>21</v>
      </c>
      <c r="F78" s="25">
        <v>226</v>
      </c>
      <c r="G78" s="26">
        <f t="shared" ref="G78:I79" si="7">G85</f>
        <v>350</v>
      </c>
      <c r="H78" s="26">
        <f t="shared" si="7"/>
        <v>0</v>
      </c>
      <c r="I78" s="26">
        <f t="shared" si="7"/>
        <v>0</v>
      </c>
      <c r="J78" s="47">
        <f t="shared" ref="J78:J81" si="8">I78/G78*100</f>
        <v>0</v>
      </c>
      <c r="K78" s="26" t="e">
        <f>I78/H78*100</f>
        <v>#DIV/0!</v>
      </c>
    </row>
    <row r="79" spans="1:11" ht="27" hidden="1" customHeight="1">
      <c r="A79" s="110"/>
      <c r="B79" s="25">
        <v>6000200</v>
      </c>
      <c r="C79" s="25"/>
      <c r="D79" s="25"/>
      <c r="E79" s="25">
        <v>500</v>
      </c>
      <c r="F79" s="25">
        <v>310</v>
      </c>
      <c r="G79" s="25">
        <f t="shared" si="7"/>
        <v>0</v>
      </c>
      <c r="H79" s="35">
        <f t="shared" si="7"/>
        <v>99.573999999999998</v>
      </c>
      <c r="I79" s="35">
        <f t="shared" si="7"/>
        <v>99.573999999999998</v>
      </c>
      <c r="J79" s="47" t="e">
        <f t="shared" si="8"/>
        <v>#DIV/0!</v>
      </c>
      <c r="K79" s="25"/>
    </row>
    <row r="80" spans="1:11" ht="27" hidden="1" customHeight="1">
      <c r="A80" s="31"/>
      <c r="B80" s="25">
        <v>6000202</v>
      </c>
      <c r="C80" s="25"/>
      <c r="D80" s="25"/>
      <c r="E80" s="33" t="s">
        <v>21</v>
      </c>
      <c r="F80" s="25">
        <v>225</v>
      </c>
      <c r="G80" s="26"/>
      <c r="H80" s="26"/>
      <c r="I80" s="26">
        <v>28689730</v>
      </c>
      <c r="J80" s="47" t="e">
        <f t="shared" si="8"/>
        <v>#DIV/0!</v>
      </c>
      <c r="K80" s="26" t="e">
        <f t="shared" ref="K80:K106" si="9">I80/H80*100</f>
        <v>#DIV/0!</v>
      </c>
    </row>
    <row r="81" spans="1:11" ht="27" hidden="1" customHeight="1">
      <c r="A81" s="31" t="s">
        <v>64</v>
      </c>
      <c r="B81" s="25">
        <v>6000297</v>
      </c>
      <c r="C81" s="25"/>
      <c r="D81" s="25"/>
      <c r="E81" s="33" t="s">
        <v>21</v>
      </c>
      <c r="F81" s="25">
        <v>225</v>
      </c>
      <c r="G81" s="26"/>
      <c r="H81" s="26"/>
      <c r="I81" s="26"/>
      <c r="J81" s="47" t="e">
        <f t="shared" si="8"/>
        <v>#DIV/0!</v>
      </c>
      <c r="K81" s="26" t="e">
        <f t="shared" si="9"/>
        <v>#DIV/0!</v>
      </c>
    </row>
    <row r="82" spans="1:11" ht="42" customHeight="1">
      <c r="A82" s="31" t="s">
        <v>65</v>
      </c>
      <c r="B82" s="25">
        <v>6000298</v>
      </c>
      <c r="C82" s="25"/>
      <c r="D82" s="25"/>
      <c r="E82" s="33" t="s">
        <v>21</v>
      </c>
      <c r="F82" s="25">
        <v>225</v>
      </c>
      <c r="G82" s="47">
        <v>185534.6</v>
      </c>
      <c r="H82" s="47"/>
      <c r="I82" s="47"/>
      <c r="J82" s="47"/>
      <c r="K82" s="47"/>
    </row>
    <row r="83" spans="1:11" s="51" customFormat="1" ht="33.75" customHeight="1">
      <c r="A83" s="110" t="s">
        <v>66</v>
      </c>
      <c r="B83" s="50">
        <v>6000299</v>
      </c>
      <c r="C83" s="50"/>
      <c r="D83" s="50"/>
      <c r="E83" s="49" t="s">
        <v>21</v>
      </c>
      <c r="F83" s="52"/>
      <c r="G83" s="47">
        <f>G84+G85+G86</f>
        <v>85350</v>
      </c>
      <c r="H83" s="47">
        <f>H84+H85+H86</f>
        <v>157417.519</v>
      </c>
      <c r="I83" s="47">
        <f>I84+I85+I86</f>
        <v>157417.519</v>
      </c>
      <c r="J83" s="47">
        <f t="shared" ref="J83:J89" si="10">I83/G83*100</f>
        <v>184.43763210310487</v>
      </c>
      <c r="K83" s="47">
        <f t="shared" si="9"/>
        <v>100</v>
      </c>
    </row>
    <row r="84" spans="1:11" s="51" customFormat="1" ht="33.75" customHeight="1">
      <c r="A84" s="110"/>
      <c r="B84" s="50">
        <v>6000299</v>
      </c>
      <c r="C84" s="50"/>
      <c r="D84" s="50"/>
      <c r="E84" s="49" t="s">
        <v>21</v>
      </c>
      <c r="F84" s="50">
        <v>225</v>
      </c>
      <c r="G84" s="47">
        <v>85000</v>
      </c>
      <c r="H84" s="47">
        <v>157317.94500000001</v>
      </c>
      <c r="I84" s="47">
        <v>157317.94500000001</v>
      </c>
      <c r="J84" s="47">
        <f t="shared" si="10"/>
        <v>185.07993529411766</v>
      </c>
      <c r="K84" s="47">
        <f t="shared" si="9"/>
        <v>100</v>
      </c>
    </row>
    <row r="85" spans="1:11" ht="33.75" customHeight="1">
      <c r="A85" s="110"/>
      <c r="B85" s="25">
        <v>6000299</v>
      </c>
      <c r="C85" s="25"/>
      <c r="D85" s="25"/>
      <c r="E85" s="33" t="s">
        <v>21</v>
      </c>
      <c r="F85" s="25">
        <v>226</v>
      </c>
      <c r="G85" s="26">
        <v>350</v>
      </c>
      <c r="H85" s="26"/>
      <c r="I85" s="26"/>
      <c r="J85" s="26"/>
      <c r="K85" s="26"/>
    </row>
    <row r="86" spans="1:11" ht="33.75" customHeight="1">
      <c r="A86" s="110"/>
      <c r="B86" s="25">
        <v>6000299</v>
      </c>
      <c r="C86" s="53"/>
      <c r="D86" s="53"/>
      <c r="E86" s="33" t="s">
        <v>21</v>
      </c>
      <c r="F86" s="25">
        <v>310</v>
      </c>
      <c r="G86" s="25"/>
      <c r="H86" s="35">
        <v>99.573999999999998</v>
      </c>
      <c r="I86" s="35">
        <v>99.573999999999998</v>
      </c>
      <c r="J86" s="26"/>
      <c r="K86" s="26">
        <f t="shared" si="9"/>
        <v>100</v>
      </c>
    </row>
    <row r="87" spans="1:11" ht="33" customHeight="1">
      <c r="A87" s="131" t="s">
        <v>67</v>
      </c>
      <c r="B87" s="25">
        <v>6000300</v>
      </c>
      <c r="C87" s="25"/>
      <c r="D87" s="25"/>
      <c r="E87" s="33" t="s">
        <v>21</v>
      </c>
      <c r="F87" s="27"/>
      <c r="G87" s="47">
        <f>G88+G89+G90+G91</f>
        <v>12500</v>
      </c>
      <c r="H87" s="47">
        <f>H88+H89+H90+H91</f>
        <v>17442.607</v>
      </c>
      <c r="I87" s="47">
        <f>I88+I89+I90+I91</f>
        <v>17442.607</v>
      </c>
      <c r="J87" s="47">
        <f t="shared" si="10"/>
        <v>139.54085599999999</v>
      </c>
      <c r="K87" s="47">
        <f t="shared" si="9"/>
        <v>100</v>
      </c>
    </row>
    <row r="88" spans="1:11" ht="33" customHeight="1">
      <c r="A88" s="132"/>
      <c r="B88" s="25">
        <v>6000300</v>
      </c>
      <c r="C88" s="25"/>
      <c r="D88" s="25"/>
      <c r="E88" s="33" t="s">
        <v>21</v>
      </c>
      <c r="F88" s="25">
        <v>225</v>
      </c>
      <c r="G88" s="47">
        <f>G93+G98</f>
        <v>11550</v>
      </c>
      <c r="H88" s="47">
        <f>H93+H98</f>
        <v>14206.985999999999</v>
      </c>
      <c r="I88" s="47">
        <f>I93+I98</f>
        <v>14206.985999999999</v>
      </c>
      <c r="J88" s="47">
        <f t="shared" si="10"/>
        <v>123.00420779220778</v>
      </c>
      <c r="K88" s="47">
        <f t="shared" si="9"/>
        <v>100</v>
      </c>
    </row>
    <row r="89" spans="1:11" ht="30.75" customHeight="1">
      <c r="A89" s="132"/>
      <c r="B89" s="25">
        <v>6000300</v>
      </c>
      <c r="C89" s="25"/>
      <c r="D89" s="25"/>
      <c r="E89" s="33" t="s">
        <v>21</v>
      </c>
      <c r="F89" s="25">
        <v>226</v>
      </c>
      <c r="G89" s="47">
        <f>G94</f>
        <v>100</v>
      </c>
      <c r="H89" s="47">
        <f>H94</f>
        <v>184.595</v>
      </c>
      <c r="I89" s="47">
        <f>I94</f>
        <v>184.595</v>
      </c>
      <c r="J89" s="47">
        <f t="shared" si="10"/>
        <v>184.595</v>
      </c>
      <c r="K89" s="47">
        <f t="shared" si="9"/>
        <v>100</v>
      </c>
    </row>
    <row r="90" spans="1:11" ht="39.75" customHeight="1">
      <c r="A90" s="132"/>
      <c r="B90" s="25">
        <v>6000300</v>
      </c>
      <c r="C90" s="25"/>
      <c r="D90" s="25"/>
      <c r="E90" s="33" t="s">
        <v>21</v>
      </c>
      <c r="F90" s="25">
        <v>310</v>
      </c>
      <c r="G90" s="47">
        <f>G95+G99</f>
        <v>850</v>
      </c>
      <c r="H90" s="47">
        <f>H95+H99</f>
        <v>370.11099999999999</v>
      </c>
      <c r="I90" s="47">
        <f>I95+I99</f>
        <v>370.11099999999999</v>
      </c>
      <c r="J90" s="47">
        <f>I90/G90*100</f>
        <v>43.542470588235297</v>
      </c>
      <c r="K90" s="47">
        <f t="shared" si="9"/>
        <v>100</v>
      </c>
    </row>
    <row r="91" spans="1:11" ht="33.75" customHeight="1">
      <c r="A91" s="133"/>
      <c r="B91" s="25">
        <v>6000300</v>
      </c>
      <c r="C91" s="25"/>
      <c r="D91" s="25"/>
      <c r="E91" s="33" t="s">
        <v>13</v>
      </c>
      <c r="F91" s="25">
        <v>241</v>
      </c>
      <c r="G91" s="26"/>
      <c r="H91" s="26">
        <f>H96</f>
        <v>2680.915</v>
      </c>
      <c r="I91" s="26">
        <f>I96</f>
        <v>2680.915</v>
      </c>
      <c r="J91" s="26"/>
      <c r="K91" s="26">
        <f t="shared" si="9"/>
        <v>100</v>
      </c>
    </row>
    <row r="92" spans="1:11" ht="23.25" customHeight="1">
      <c r="A92" s="139" t="s">
        <v>68</v>
      </c>
      <c r="B92" s="25">
        <v>6000398</v>
      </c>
      <c r="C92" s="25"/>
      <c r="D92" s="25"/>
      <c r="E92" s="33" t="s">
        <v>21</v>
      </c>
      <c r="F92" s="25"/>
      <c r="G92" s="26">
        <f>G93+G94+G95</f>
        <v>12200</v>
      </c>
      <c r="H92" s="26">
        <f>H93+H94+H95</f>
        <v>14730.508</v>
      </c>
      <c r="I92" s="26">
        <f>I93+I94+I95</f>
        <v>14730.508</v>
      </c>
      <c r="J92" s="26">
        <f>I92/G92*100</f>
        <v>120.74186885245901</v>
      </c>
      <c r="K92" s="26">
        <f t="shared" si="9"/>
        <v>100</v>
      </c>
    </row>
    <row r="93" spans="1:11" ht="23.25" customHeight="1">
      <c r="A93" s="140"/>
      <c r="B93" s="25">
        <v>6000398</v>
      </c>
      <c r="C93" s="25"/>
      <c r="D93" s="25"/>
      <c r="E93" s="33" t="s">
        <v>21</v>
      </c>
      <c r="F93" s="25">
        <v>225</v>
      </c>
      <c r="G93" s="26">
        <v>11500</v>
      </c>
      <c r="H93" s="26">
        <v>14175.802</v>
      </c>
      <c r="I93" s="26">
        <v>14175.802</v>
      </c>
      <c r="J93" s="26">
        <f>I93/G93*100</f>
        <v>123.26784347826087</v>
      </c>
      <c r="K93" s="26">
        <f t="shared" si="9"/>
        <v>100</v>
      </c>
    </row>
    <row r="94" spans="1:11" ht="21.75" customHeight="1">
      <c r="A94" s="140"/>
      <c r="B94" s="25">
        <v>6000398</v>
      </c>
      <c r="C94" s="25"/>
      <c r="D94" s="25"/>
      <c r="E94" s="33" t="s">
        <v>21</v>
      </c>
      <c r="F94" s="25">
        <v>226</v>
      </c>
      <c r="G94" s="26">
        <v>100</v>
      </c>
      <c r="H94" s="26">
        <v>184.595</v>
      </c>
      <c r="I94" s="26">
        <v>184.595</v>
      </c>
      <c r="J94" s="26">
        <f>I94/G94*100</f>
        <v>184.595</v>
      </c>
      <c r="K94" s="26">
        <f t="shared" si="9"/>
        <v>100</v>
      </c>
    </row>
    <row r="95" spans="1:11" ht="23.25" customHeight="1">
      <c r="A95" s="141"/>
      <c r="B95" s="25">
        <v>6000398</v>
      </c>
      <c r="C95" s="25"/>
      <c r="D95" s="25"/>
      <c r="E95" s="33" t="s">
        <v>21</v>
      </c>
      <c r="F95" s="25">
        <v>310</v>
      </c>
      <c r="G95" s="26">
        <v>600</v>
      </c>
      <c r="H95" s="26">
        <v>370.11099999999999</v>
      </c>
      <c r="I95" s="26">
        <v>370.11099999999999</v>
      </c>
      <c r="J95" s="26">
        <f>I95/G95*100</f>
        <v>61.685166666666667</v>
      </c>
      <c r="K95" s="26">
        <f t="shared" si="9"/>
        <v>100</v>
      </c>
    </row>
    <row r="96" spans="1:11" ht="39.75" customHeight="1">
      <c r="A96" s="103" t="s">
        <v>123</v>
      </c>
      <c r="B96" s="25">
        <v>6000397</v>
      </c>
      <c r="C96" s="25"/>
      <c r="D96" s="25"/>
      <c r="E96" s="33" t="s">
        <v>13</v>
      </c>
      <c r="F96" s="25">
        <v>241</v>
      </c>
      <c r="G96" s="26"/>
      <c r="H96" s="26">
        <v>2680.915</v>
      </c>
      <c r="I96" s="26">
        <v>2680.915</v>
      </c>
      <c r="J96" s="26"/>
      <c r="K96" s="26">
        <f t="shared" si="9"/>
        <v>100</v>
      </c>
    </row>
    <row r="97" spans="1:11" ht="33.75" customHeight="1">
      <c r="A97" s="115" t="s">
        <v>69</v>
      </c>
      <c r="B97" s="25">
        <v>6000399</v>
      </c>
      <c r="C97" s="25"/>
      <c r="D97" s="25"/>
      <c r="E97" s="33" t="s">
        <v>21</v>
      </c>
      <c r="F97" s="27"/>
      <c r="G97" s="26">
        <f>G99+G98</f>
        <v>300</v>
      </c>
      <c r="H97" s="26">
        <f>H99+H98</f>
        <v>31.184000000000001</v>
      </c>
      <c r="I97" s="26">
        <f>I99+I98</f>
        <v>31.184000000000001</v>
      </c>
      <c r="J97" s="26">
        <f>I97/G97*100</f>
        <v>10.394666666666668</v>
      </c>
      <c r="K97" s="26">
        <f t="shared" si="9"/>
        <v>100</v>
      </c>
    </row>
    <row r="98" spans="1:11" ht="33.75" customHeight="1">
      <c r="A98" s="116"/>
      <c r="B98" s="25">
        <v>6000399</v>
      </c>
      <c r="C98" s="25"/>
      <c r="D98" s="25"/>
      <c r="E98" s="33" t="s">
        <v>21</v>
      </c>
      <c r="F98" s="25">
        <v>225</v>
      </c>
      <c r="G98" s="26">
        <v>50</v>
      </c>
      <c r="H98" s="26">
        <v>31.184000000000001</v>
      </c>
      <c r="I98" s="26">
        <v>31.184000000000001</v>
      </c>
      <c r="J98" s="26">
        <f>I98/G98*100</f>
        <v>62.368000000000002</v>
      </c>
      <c r="K98" s="26">
        <f t="shared" si="9"/>
        <v>100</v>
      </c>
    </row>
    <row r="99" spans="1:11" ht="33.75" customHeight="1">
      <c r="A99" s="117"/>
      <c r="B99" s="25">
        <v>6000399</v>
      </c>
      <c r="C99" s="25"/>
      <c r="D99" s="25"/>
      <c r="E99" s="33" t="s">
        <v>21</v>
      </c>
      <c r="F99" s="25">
        <v>310</v>
      </c>
      <c r="G99" s="26">
        <v>250</v>
      </c>
      <c r="H99" s="26"/>
      <c r="I99" s="26"/>
      <c r="J99" s="26"/>
      <c r="K99" s="26"/>
    </row>
    <row r="100" spans="1:11" ht="33.75" hidden="1" customHeight="1">
      <c r="A100" s="115" t="s">
        <v>70</v>
      </c>
      <c r="B100" s="25">
        <v>6000400</v>
      </c>
      <c r="C100" s="25"/>
      <c r="D100" s="25"/>
      <c r="E100" s="33" t="s">
        <v>21</v>
      </c>
      <c r="F100" s="27"/>
      <c r="G100" s="26">
        <f>G101+G103+G104</f>
        <v>0</v>
      </c>
      <c r="H100" s="26">
        <f>H101+H103+H104</f>
        <v>0</v>
      </c>
      <c r="I100" s="26">
        <f>I101+I103+I104</f>
        <v>0</v>
      </c>
      <c r="J100" s="26" t="e">
        <f>I100/G100*100</f>
        <v>#DIV/0!</v>
      </c>
      <c r="K100" s="26" t="e">
        <f t="shared" si="9"/>
        <v>#DIV/0!</v>
      </c>
    </row>
    <row r="101" spans="1:11" ht="35.25" hidden="1" customHeight="1">
      <c r="A101" s="116"/>
      <c r="B101" s="25">
        <v>6000400</v>
      </c>
      <c r="C101" s="25"/>
      <c r="D101" s="25"/>
      <c r="E101" s="33" t="s">
        <v>21</v>
      </c>
      <c r="F101" s="25">
        <v>225</v>
      </c>
      <c r="G101" s="26"/>
      <c r="H101" s="26"/>
      <c r="I101" s="26"/>
      <c r="J101" s="26"/>
      <c r="K101" s="26" t="e">
        <f t="shared" si="9"/>
        <v>#DIV/0!</v>
      </c>
    </row>
    <row r="102" spans="1:11" ht="2.25" hidden="1" customHeight="1">
      <c r="A102" s="116"/>
      <c r="B102" s="25">
        <v>6000400</v>
      </c>
      <c r="C102" s="25"/>
      <c r="D102" s="25"/>
      <c r="E102" s="33" t="s">
        <v>21</v>
      </c>
      <c r="F102" s="25">
        <v>310</v>
      </c>
      <c r="G102" s="26"/>
      <c r="H102" s="26"/>
      <c r="I102" s="26"/>
      <c r="J102" s="26" t="e">
        <f>I102/G102*100</f>
        <v>#DIV/0!</v>
      </c>
      <c r="K102" s="26" t="e">
        <f t="shared" si="9"/>
        <v>#DIV/0!</v>
      </c>
    </row>
    <row r="103" spans="1:11" ht="33.75" hidden="1" customHeight="1">
      <c r="A103" s="116"/>
      <c r="B103" s="25">
        <v>6000400</v>
      </c>
      <c r="C103" s="25"/>
      <c r="D103" s="25"/>
      <c r="E103" s="33" t="s">
        <v>21</v>
      </c>
      <c r="F103" s="25">
        <v>226</v>
      </c>
      <c r="G103" s="26"/>
      <c r="H103" s="26"/>
      <c r="I103" s="26"/>
      <c r="J103" s="26" t="e">
        <f>I103/G103*100</f>
        <v>#DIV/0!</v>
      </c>
      <c r="K103" s="26" t="e">
        <f t="shared" si="9"/>
        <v>#DIV/0!</v>
      </c>
    </row>
    <row r="104" spans="1:11" ht="34.5" hidden="1" customHeight="1">
      <c r="A104" s="117"/>
      <c r="B104" s="25">
        <v>6000400</v>
      </c>
      <c r="C104" s="53"/>
      <c r="D104" s="53"/>
      <c r="E104" s="25">
        <v>500</v>
      </c>
      <c r="F104" s="25">
        <v>310</v>
      </c>
      <c r="G104" s="25"/>
      <c r="H104" s="35"/>
      <c r="I104" s="35"/>
      <c r="J104" s="25"/>
      <c r="K104" s="35" t="e">
        <f t="shared" si="9"/>
        <v>#DIV/0!</v>
      </c>
    </row>
    <row r="105" spans="1:11" ht="40.5" customHeight="1">
      <c r="A105" s="134" t="s">
        <v>71</v>
      </c>
      <c r="B105" s="25">
        <v>6000500</v>
      </c>
      <c r="C105" s="25"/>
      <c r="D105" s="25"/>
      <c r="E105" s="46"/>
      <c r="F105" s="25"/>
      <c r="G105" s="26">
        <f>G106+G107+G108+G110+G111+G114+G115+G116+G117</f>
        <v>30000</v>
      </c>
      <c r="H105" s="47">
        <f>H106+H107+H108+H109+H110+H111+H114+H115+H116+H117</f>
        <v>35694.207999999999</v>
      </c>
      <c r="I105" s="47">
        <f>I106+I107+I108+I109+I110+I111+I115+I116+I117+I114</f>
        <v>35694.207999999999</v>
      </c>
      <c r="J105" s="26">
        <f>I105/G105*100</f>
        <v>118.98069333333332</v>
      </c>
      <c r="K105" s="26">
        <f t="shared" si="9"/>
        <v>100</v>
      </c>
    </row>
    <row r="106" spans="1:11" ht="33.75" hidden="1" customHeight="1">
      <c r="A106" s="135"/>
      <c r="B106" s="54">
        <v>6000500</v>
      </c>
      <c r="C106" s="25"/>
      <c r="D106" s="25"/>
      <c r="E106" s="33" t="s">
        <v>21</v>
      </c>
      <c r="F106" s="25">
        <v>226</v>
      </c>
      <c r="G106" s="26"/>
      <c r="H106" s="26"/>
      <c r="I106" s="26"/>
      <c r="J106" s="26"/>
      <c r="K106" s="26" t="e">
        <f t="shared" si="9"/>
        <v>#DIV/0!</v>
      </c>
    </row>
    <row r="107" spans="1:11" ht="33.75" hidden="1" customHeight="1">
      <c r="A107" s="135"/>
      <c r="B107" s="55">
        <v>6000500</v>
      </c>
      <c r="C107" s="25"/>
      <c r="D107" s="25"/>
      <c r="E107" s="33" t="s">
        <v>13</v>
      </c>
      <c r="F107" s="25">
        <v>241</v>
      </c>
      <c r="G107" s="26"/>
      <c r="H107" s="26"/>
      <c r="I107" s="26"/>
      <c r="J107" s="26"/>
      <c r="K107" s="26"/>
    </row>
    <row r="108" spans="1:11" ht="33.75" hidden="1" customHeight="1">
      <c r="A108" s="135"/>
      <c r="B108" s="55">
        <v>6000500</v>
      </c>
      <c r="C108" s="25"/>
      <c r="D108" s="25"/>
      <c r="E108" s="33" t="s">
        <v>21</v>
      </c>
      <c r="F108" s="25">
        <v>310</v>
      </c>
      <c r="G108" s="26"/>
      <c r="H108" s="26"/>
      <c r="I108" s="26"/>
      <c r="J108" s="26" t="e">
        <f>I108/G108*100</f>
        <v>#DIV/0!</v>
      </c>
      <c r="K108" s="26" t="e">
        <f t="shared" ref="K108:K114" si="11">I108/H108*100</f>
        <v>#DIV/0!</v>
      </c>
    </row>
    <row r="109" spans="1:11" ht="33.75" hidden="1" customHeight="1">
      <c r="A109" s="136"/>
      <c r="B109" s="55">
        <v>6000500</v>
      </c>
      <c r="C109" s="53"/>
      <c r="D109" s="53"/>
      <c r="E109" s="25">
        <v>500</v>
      </c>
      <c r="F109" s="25">
        <v>340</v>
      </c>
      <c r="G109" s="25"/>
      <c r="H109" s="35"/>
      <c r="I109" s="35"/>
      <c r="J109" s="25"/>
      <c r="K109" s="35" t="e">
        <f t="shared" si="11"/>
        <v>#DIV/0!</v>
      </c>
    </row>
    <row r="110" spans="1:11" ht="79.5" customHeight="1">
      <c r="A110" s="31" t="s">
        <v>72</v>
      </c>
      <c r="B110" s="55">
        <v>6000501</v>
      </c>
      <c r="C110" s="25"/>
      <c r="D110" s="25"/>
      <c r="E110" s="33" t="s">
        <v>13</v>
      </c>
      <c r="F110" s="25">
        <v>241</v>
      </c>
      <c r="G110" s="26">
        <v>30000</v>
      </c>
      <c r="H110" s="26">
        <v>33700</v>
      </c>
      <c r="I110" s="26">
        <v>33700</v>
      </c>
      <c r="J110" s="26">
        <f>I110/G110*100</f>
        <v>112.33333333333333</v>
      </c>
      <c r="K110" s="26">
        <f t="shared" si="11"/>
        <v>100</v>
      </c>
    </row>
    <row r="111" spans="1:11" ht="34.5" hidden="1" customHeight="1">
      <c r="A111" s="137" t="s">
        <v>73</v>
      </c>
      <c r="B111" s="131">
        <v>6000502</v>
      </c>
      <c r="C111" s="25"/>
      <c r="D111" s="25"/>
      <c r="E111" s="56" t="s">
        <v>13</v>
      </c>
      <c r="F111" s="57">
        <v>241</v>
      </c>
      <c r="G111" s="26"/>
      <c r="H111" s="26"/>
      <c r="I111" s="26"/>
      <c r="J111" s="26"/>
      <c r="K111" s="26" t="e">
        <f t="shared" si="11"/>
        <v>#DIV/0!</v>
      </c>
    </row>
    <row r="112" spans="1:11" ht="45" hidden="1" customHeight="1">
      <c r="A112" s="138"/>
      <c r="B112" s="132"/>
      <c r="C112" s="25"/>
      <c r="D112" s="25"/>
      <c r="E112" s="33" t="s">
        <v>21</v>
      </c>
      <c r="F112" s="25">
        <v>226</v>
      </c>
      <c r="G112" s="26"/>
      <c r="H112" s="26"/>
      <c r="I112" s="26">
        <v>0</v>
      </c>
      <c r="J112" s="26" t="e">
        <f>I112/G112*100</f>
        <v>#DIV/0!</v>
      </c>
      <c r="K112" s="26" t="e">
        <f t="shared" si="11"/>
        <v>#DIV/0!</v>
      </c>
    </row>
    <row r="113" spans="1:11" ht="30.75" hidden="1" customHeight="1">
      <c r="A113" s="138"/>
      <c r="B113" s="133"/>
      <c r="C113" s="25"/>
      <c r="D113" s="25"/>
      <c r="E113" s="33" t="s">
        <v>21</v>
      </c>
      <c r="F113" s="25">
        <v>340</v>
      </c>
      <c r="G113" s="26"/>
      <c r="H113" s="26"/>
      <c r="I113" s="26">
        <v>0</v>
      </c>
      <c r="J113" s="26" t="e">
        <f>I113/G113*100</f>
        <v>#DIV/0!</v>
      </c>
      <c r="K113" s="26" t="e">
        <f t="shared" si="11"/>
        <v>#DIV/0!</v>
      </c>
    </row>
    <row r="114" spans="1:11" ht="79.5" customHeight="1">
      <c r="A114" s="106" t="s">
        <v>127</v>
      </c>
      <c r="B114" s="55">
        <v>6000505</v>
      </c>
      <c r="C114" s="25"/>
      <c r="D114" s="25"/>
      <c r="E114" s="33" t="s">
        <v>13</v>
      </c>
      <c r="F114" s="25">
        <v>241</v>
      </c>
      <c r="G114" s="26"/>
      <c r="H114" s="26">
        <v>1994.2080000000001</v>
      </c>
      <c r="I114" s="26">
        <v>1994.2080000000001</v>
      </c>
      <c r="J114" s="26"/>
      <c r="K114" s="26">
        <f t="shared" si="11"/>
        <v>100</v>
      </c>
    </row>
    <row r="115" spans="1:11" ht="75" hidden="1">
      <c r="A115" s="58" t="s">
        <v>74</v>
      </c>
      <c r="B115" s="55">
        <v>6000504</v>
      </c>
      <c r="C115" s="25"/>
      <c r="D115" s="25"/>
      <c r="E115" s="33" t="s">
        <v>13</v>
      </c>
      <c r="F115" s="25">
        <v>241</v>
      </c>
      <c r="G115" s="26"/>
      <c r="H115" s="26"/>
      <c r="I115" s="26">
        <v>0</v>
      </c>
      <c r="J115" s="26"/>
      <c r="K115" s="26"/>
    </row>
    <row r="116" spans="1:11" ht="96" hidden="1" customHeight="1">
      <c r="A116" s="31"/>
      <c r="B116" s="55"/>
      <c r="C116" s="25"/>
      <c r="D116" s="25"/>
      <c r="E116" s="33"/>
      <c r="F116" s="25"/>
      <c r="G116" s="26"/>
      <c r="H116" s="26"/>
      <c r="I116" s="26"/>
      <c r="J116" s="26"/>
      <c r="K116" s="26"/>
    </row>
    <row r="117" spans="1:11" ht="38.25" hidden="1" customHeight="1">
      <c r="A117" s="31" t="s">
        <v>75</v>
      </c>
      <c r="B117" s="59">
        <v>6000599</v>
      </c>
      <c r="C117" s="25"/>
      <c r="D117" s="25"/>
      <c r="E117" s="33" t="s">
        <v>13</v>
      </c>
      <c r="F117" s="25">
        <v>242</v>
      </c>
      <c r="G117" s="26"/>
      <c r="H117" s="26"/>
      <c r="I117" s="26"/>
      <c r="J117" s="26"/>
      <c r="K117" s="26"/>
    </row>
    <row r="118" spans="1:11" ht="9" hidden="1" customHeight="1">
      <c r="A118" s="24" t="s">
        <v>76</v>
      </c>
      <c r="B118" s="25">
        <v>7952700</v>
      </c>
      <c r="C118" s="25"/>
      <c r="D118" s="25"/>
      <c r="E118" s="33" t="s">
        <v>21</v>
      </c>
      <c r="F118" s="25">
        <v>226</v>
      </c>
      <c r="G118" s="26"/>
      <c r="H118" s="26"/>
      <c r="I118" s="26"/>
      <c r="J118" s="26" t="e">
        <f>I118/G118*100</f>
        <v>#DIV/0!</v>
      </c>
      <c r="K118" s="26" t="e">
        <f t="shared" ref="K118:K186" si="12">I118/H118*100</f>
        <v>#DIV/0!</v>
      </c>
    </row>
    <row r="119" spans="1:11" ht="43.5" customHeight="1">
      <c r="A119" s="115" t="s">
        <v>77</v>
      </c>
      <c r="B119" s="120">
        <v>7952800</v>
      </c>
      <c r="C119" s="32"/>
      <c r="D119" s="32"/>
      <c r="E119" s="123" t="s">
        <v>21</v>
      </c>
      <c r="F119" s="60"/>
      <c r="G119" s="26">
        <f>G120+G121+G122</f>
        <v>13726.1</v>
      </c>
      <c r="H119" s="26">
        <f>H120+H121+H122</f>
        <v>12905.862999999999</v>
      </c>
      <c r="I119" s="26">
        <f>I120+I121+I122</f>
        <v>12905.862999999999</v>
      </c>
      <c r="J119" s="26">
        <f>I119/G119*100</f>
        <v>94.024253065328082</v>
      </c>
      <c r="K119" s="26">
        <f t="shared" si="12"/>
        <v>100</v>
      </c>
    </row>
    <row r="120" spans="1:11" ht="18.75">
      <c r="A120" s="116"/>
      <c r="B120" s="121"/>
      <c r="C120" s="32"/>
      <c r="D120" s="32"/>
      <c r="E120" s="124"/>
      <c r="F120" s="32">
        <v>225</v>
      </c>
      <c r="G120" s="26">
        <v>3000</v>
      </c>
      <c r="H120" s="26">
        <v>1405.8630000000001</v>
      </c>
      <c r="I120" s="26">
        <v>1405.8630000000001</v>
      </c>
      <c r="J120" s="26">
        <f t="shared" ref="J120:J124" si="13">I120/G120*100</f>
        <v>46.862099999999998</v>
      </c>
      <c r="K120" s="26">
        <f t="shared" si="12"/>
        <v>100</v>
      </c>
    </row>
    <row r="121" spans="1:11" ht="18.75">
      <c r="A121" s="116"/>
      <c r="B121" s="121"/>
      <c r="C121" s="32"/>
      <c r="D121" s="32"/>
      <c r="E121" s="124"/>
      <c r="F121" s="32">
        <v>226</v>
      </c>
      <c r="G121" s="26">
        <v>10000</v>
      </c>
      <c r="H121" s="26">
        <v>11500</v>
      </c>
      <c r="I121" s="26">
        <v>11500</v>
      </c>
      <c r="J121" s="26">
        <f t="shared" si="13"/>
        <v>114.99999999999999</v>
      </c>
      <c r="K121" s="26">
        <f t="shared" si="12"/>
        <v>100</v>
      </c>
    </row>
    <row r="122" spans="1:11" ht="18.75">
      <c r="A122" s="117"/>
      <c r="B122" s="122"/>
      <c r="C122" s="32"/>
      <c r="D122" s="32"/>
      <c r="E122" s="125"/>
      <c r="F122" s="32">
        <v>310</v>
      </c>
      <c r="G122" s="25">
        <v>726.1</v>
      </c>
      <c r="H122" s="25"/>
      <c r="I122" s="35"/>
      <c r="J122" s="26"/>
      <c r="K122" s="35"/>
    </row>
    <row r="123" spans="1:11" ht="93.75" hidden="1">
      <c r="A123" s="61" t="s">
        <v>78</v>
      </c>
      <c r="B123" s="62">
        <v>7953800</v>
      </c>
      <c r="C123" s="32"/>
      <c r="D123" s="32"/>
      <c r="E123" s="63" t="s">
        <v>21</v>
      </c>
      <c r="F123" s="32">
        <v>310</v>
      </c>
      <c r="G123" s="64"/>
      <c r="H123" s="64"/>
      <c r="I123" s="64">
        <v>0</v>
      </c>
      <c r="J123" s="26" t="e">
        <f t="shared" si="13"/>
        <v>#DIV/0!</v>
      </c>
      <c r="K123" s="26" t="e">
        <f t="shared" si="12"/>
        <v>#DIV/0!</v>
      </c>
    </row>
    <row r="124" spans="1:11" ht="133.5" hidden="1" customHeight="1">
      <c r="A124" s="65" t="s">
        <v>79</v>
      </c>
      <c r="B124" s="62">
        <v>7953900</v>
      </c>
      <c r="C124" s="25"/>
      <c r="D124" s="25"/>
      <c r="E124" s="25">
        <v>500</v>
      </c>
      <c r="F124" s="25">
        <v>310</v>
      </c>
      <c r="G124" s="25"/>
      <c r="H124" s="25"/>
      <c r="I124" s="35">
        <v>0</v>
      </c>
      <c r="J124" s="35" t="e">
        <f t="shared" si="13"/>
        <v>#DIV/0!</v>
      </c>
      <c r="K124" s="35" t="e">
        <f t="shared" si="12"/>
        <v>#DIV/0!</v>
      </c>
    </row>
    <row r="125" spans="1:11" ht="37.5" hidden="1">
      <c r="A125" s="31" t="s">
        <v>80</v>
      </c>
      <c r="B125" s="25">
        <v>3400702</v>
      </c>
      <c r="C125" s="25"/>
      <c r="D125" s="25"/>
      <c r="E125" s="25">
        <v>500</v>
      </c>
      <c r="F125" s="25">
        <v>310</v>
      </c>
      <c r="G125" s="25"/>
      <c r="H125" s="35"/>
      <c r="I125" s="35"/>
      <c r="J125" s="35"/>
      <c r="K125" s="35" t="e">
        <f t="shared" si="12"/>
        <v>#DIV/0!</v>
      </c>
    </row>
    <row r="126" spans="1:11" ht="75">
      <c r="A126" s="66" t="s">
        <v>81</v>
      </c>
      <c r="B126" s="67">
        <v>3150206</v>
      </c>
      <c r="C126" s="25"/>
      <c r="D126" s="25"/>
      <c r="E126" s="67">
        <v>500</v>
      </c>
      <c r="F126" s="25">
        <v>225</v>
      </c>
      <c r="G126" s="50">
        <v>113101.6</v>
      </c>
      <c r="H126" s="35"/>
      <c r="I126" s="35"/>
      <c r="J126" s="35"/>
      <c r="K126" s="35"/>
    </row>
    <row r="127" spans="1:11" ht="131.25">
      <c r="A127" s="66" t="s">
        <v>120</v>
      </c>
      <c r="B127" s="67">
        <v>5202700</v>
      </c>
      <c r="C127" s="25"/>
      <c r="D127" s="25"/>
      <c r="E127" s="67">
        <v>500</v>
      </c>
      <c r="F127" s="25">
        <v>225</v>
      </c>
      <c r="G127" s="107">
        <v>226206.3</v>
      </c>
      <c r="H127" s="35"/>
      <c r="I127" s="35"/>
      <c r="J127" s="35"/>
      <c r="K127" s="35"/>
    </row>
    <row r="128" spans="1:11" ht="54" customHeight="1">
      <c r="A128" s="126" t="s">
        <v>82</v>
      </c>
      <c r="B128" s="120">
        <v>7952100</v>
      </c>
      <c r="C128" s="32"/>
      <c r="D128" s="32"/>
      <c r="E128" s="123" t="s">
        <v>21</v>
      </c>
      <c r="F128" s="60"/>
      <c r="G128" s="26">
        <f>G129+G130+G133+G134</f>
        <v>108399.70000000001</v>
      </c>
      <c r="H128" s="26">
        <f>H129+H130+H133+H134</f>
        <v>100231.40800000001</v>
      </c>
      <c r="I128" s="26">
        <f>I129+I130+I133+I134</f>
        <v>100231.40800000001</v>
      </c>
      <c r="J128" s="26">
        <f>I128/G128*100</f>
        <v>92.464654422475334</v>
      </c>
      <c r="K128" s="26">
        <f t="shared" si="12"/>
        <v>100</v>
      </c>
    </row>
    <row r="129" spans="1:13" ht="24" customHeight="1">
      <c r="A129" s="127"/>
      <c r="B129" s="121"/>
      <c r="C129" s="32"/>
      <c r="D129" s="32"/>
      <c r="E129" s="124"/>
      <c r="F129" s="32">
        <v>225</v>
      </c>
      <c r="G129" s="26">
        <v>86356.1</v>
      </c>
      <c r="H129" s="26">
        <v>89117.067999999999</v>
      </c>
      <c r="I129" s="26">
        <v>89117.067999999999</v>
      </c>
      <c r="J129" s="26">
        <f>I129/G129*100</f>
        <v>103.19718931262527</v>
      </c>
      <c r="K129" s="26">
        <f t="shared" si="12"/>
        <v>100</v>
      </c>
    </row>
    <row r="130" spans="1:13" ht="27" customHeight="1">
      <c r="A130" s="127"/>
      <c r="B130" s="121"/>
      <c r="C130" s="32"/>
      <c r="D130" s="32"/>
      <c r="E130" s="124"/>
      <c r="F130" s="32">
        <v>226</v>
      </c>
      <c r="G130" s="26"/>
      <c r="H130" s="26">
        <v>487.93299999999999</v>
      </c>
      <c r="I130" s="26">
        <v>487.93299999999999</v>
      </c>
      <c r="J130" s="26"/>
      <c r="K130" s="26">
        <f t="shared" si="12"/>
        <v>100</v>
      </c>
    </row>
    <row r="131" spans="1:13" ht="24" hidden="1" customHeight="1">
      <c r="A131" s="127"/>
      <c r="B131" s="121"/>
      <c r="C131" s="32"/>
      <c r="D131" s="32"/>
      <c r="E131" s="124"/>
      <c r="F131" s="32">
        <v>310</v>
      </c>
      <c r="G131" s="26"/>
      <c r="H131" s="26"/>
      <c r="I131" s="26"/>
      <c r="J131" s="26" t="e">
        <f>I131/G131*100</f>
        <v>#DIV/0!</v>
      </c>
      <c r="K131" s="26" t="e">
        <f t="shared" si="12"/>
        <v>#DIV/0!</v>
      </c>
    </row>
    <row r="132" spans="1:13" ht="24.75" hidden="1" customHeight="1">
      <c r="A132" s="127"/>
      <c r="B132" s="121"/>
      <c r="C132" s="32"/>
      <c r="D132" s="32"/>
      <c r="E132" s="124"/>
      <c r="F132" s="32">
        <v>340</v>
      </c>
      <c r="G132" s="26"/>
      <c r="H132" s="26"/>
      <c r="I132" s="26"/>
      <c r="J132" s="26" t="e">
        <f>I132/G132*100</f>
        <v>#DIV/0!</v>
      </c>
      <c r="K132" s="26" t="e">
        <f t="shared" si="12"/>
        <v>#DIV/0!</v>
      </c>
    </row>
    <row r="133" spans="1:13" ht="21" customHeight="1">
      <c r="A133" s="127"/>
      <c r="B133" s="129"/>
      <c r="C133" s="32"/>
      <c r="D133" s="32"/>
      <c r="E133" s="129"/>
      <c r="F133" s="32">
        <v>310</v>
      </c>
      <c r="G133" s="26">
        <v>20979.5</v>
      </c>
      <c r="H133" s="26">
        <v>8771.93</v>
      </c>
      <c r="I133" s="26">
        <v>8771.93</v>
      </c>
      <c r="J133" s="26">
        <f>I133/G133*100</f>
        <v>41.811911628017825</v>
      </c>
      <c r="K133" s="26">
        <f t="shared" si="12"/>
        <v>100</v>
      </c>
    </row>
    <row r="134" spans="1:13" ht="21" customHeight="1">
      <c r="A134" s="128"/>
      <c r="B134" s="130"/>
      <c r="C134" s="32"/>
      <c r="D134" s="32"/>
      <c r="E134" s="130"/>
      <c r="F134" s="32">
        <v>340</v>
      </c>
      <c r="G134" s="26">
        <v>1064.0999999999999</v>
      </c>
      <c r="H134" s="26">
        <v>1854.4770000000001</v>
      </c>
      <c r="I134" s="26">
        <v>1854.4770000000001</v>
      </c>
      <c r="J134" s="26">
        <f>I134/G134*100</f>
        <v>174.27657175077533</v>
      </c>
      <c r="K134" s="26">
        <f t="shared" si="12"/>
        <v>100</v>
      </c>
    </row>
    <row r="135" spans="1:13" ht="83.25" customHeight="1">
      <c r="A135" s="31" t="s">
        <v>81</v>
      </c>
      <c r="B135" s="32">
        <v>3150206</v>
      </c>
      <c r="C135" s="32"/>
      <c r="D135" s="32"/>
      <c r="E135" s="33" t="s">
        <v>21</v>
      </c>
      <c r="F135" s="32">
        <v>225</v>
      </c>
      <c r="G135" s="26"/>
      <c r="H135" s="26">
        <v>20773.387999999999</v>
      </c>
      <c r="I135" s="26">
        <v>247.08199999999999</v>
      </c>
      <c r="J135" s="26"/>
      <c r="K135" s="26">
        <f t="shared" si="12"/>
        <v>1.1894159970439102</v>
      </c>
    </row>
    <row r="136" spans="1:13" ht="42" hidden="1" customHeight="1">
      <c r="A136" s="70" t="s">
        <v>83</v>
      </c>
      <c r="B136" s="68">
        <v>6000298</v>
      </c>
      <c r="C136" s="32"/>
      <c r="D136" s="32"/>
      <c r="E136" s="69" t="s">
        <v>21</v>
      </c>
      <c r="F136" s="68">
        <v>225</v>
      </c>
      <c r="G136" s="26"/>
      <c r="H136" s="26"/>
      <c r="I136" s="26"/>
      <c r="J136" s="26" t="e">
        <f t="shared" ref="J136:J142" si="14">I136/G136*100</f>
        <v>#DIV/0!</v>
      </c>
      <c r="K136" s="26" t="e">
        <f t="shared" si="12"/>
        <v>#DIV/0!</v>
      </c>
    </row>
    <row r="137" spans="1:13" ht="39" hidden="1" customHeight="1">
      <c r="A137" s="70" t="s">
        <v>84</v>
      </c>
      <c r="B137" s="68">
        <v>6000299</v>
      </c>
      <c r="C137" s="32"/>
      <c r="D137" s="32"/>
      <c r="E137" s="69" t="s">
        <v>21</v>
      </c>
      <c r="F137" s="68">
        <v>225</v>
      </c>
      <c r="G137" s="26"/>
      <c r="H137" s="26"/>
      <c r="I137" s="26"/>
      <c r="J137" s="26" t="e">
        <f t="shared" si="14"/>
        <v>#DIV/0!</v>
      </c>
      <c r="K137" s="26" t="e">
        <f t="shared" si="12"/>
        <v>#DIV/0!</v>
      </c>
    </row>
    <row r="138" spans="1:13" ht="47.25" hidden="1" customHeight="1">
      <c r="A138" s="70" t="s">
        <v>85</v>
      </c>
      <c r="B138" s="68">
        <v>6000398</v>
      </c>
      <c r="C138" s="32"/>
      <c r="D138" s="32"/>
      <c r="E138" s="69" t="s">
        <v>21</v>
      </c>
      <c r="F138" s="68">
        <v>226</v>
      </c>
      <c r="G138" s="26"/>
      <c r="H138" s="26"/>
      <c r="I138" s="26"/>
      <c r="J138" s="26" t="e">
        <f t="shared" si="14"/>
        <v>#DIV/0!</v>
      </c>
      <c r="K138" s="26" t="e">
        <f t="shared" si="12"/>
        <v>#DIV/0!</v>
      </c>
    </row>
    <row r="139" spans="1:13" ht="137.25" customHeight="1">
      <c r="A139" s="70" t="s">
        <v>120</v>
      </c>
      <c r="B139" s="67">
        <v>5202700</v>
      </c>
      <c r="C139" s="25"/>
      <c r="D139" s="25"/>
      <c r="E139" s="67">
        <v>500</v>
      </c>
      <c r="F139" s="25">
        <v>225</v>
      </c>
      <c r="G139" s="26"/>
      <c r="H139" s="26">
        <v>26686.504000000001</v>
      </c>
      <c r="I139" s="26">
        <v>1927.27</v>
      </c>
      <c r="J139" s="26"/>
      <c r="K139" s="26">
        <f t="shared" si="12"/>
        <v>7.2218901359278833</v>
      </c>
    </row>
    <row r="140" spans="1:13" ht="38.25" customHeight="1">
      <c r="A140" s="70" t="s">
        <v>121</v>
      </c>
      <c r="B140" s="67">
        <v>6000504</v>
      </c>
      <c r="C140" s="25"/>
      <c r="D140" s="25"/>
      <c r="E140" s="67">
        <v>500</v>
      </c>
      <c r="F140" s="25">
        <v>226</v>
      </c>
      <c r="G140" s="26"/>
      <c r="H140" s="26">
        <v>34.344000000000001</v>
      </c>
      <c r="I140" s="26">
        <v>34.344000000000001</v>
      </c>
      <c r="J140" s="26"/>
      <c r="K140" s="26">
        <f t="shared" si="12"/>
        <v>100</v>
      </c>
    </row>
    <row r="141" spans="1:13" ht="44.25" hidden="1" customHeight="1">
      <c r="A141" s="24" t="s">
        <v>61</v>
      </c>
      <c r="B141" s="33" t="s">
        <v>40</v>
      </c>
      <c r="C141" s="32"/>
      <c r="D141" s="32"/>
      <c r="E141" s="33" t="s">
        <v>21</v>
      </c>
      <c r="F141" s="32">
        <v>225</v>
      </c>
      <c r="G141" s="26"/>
      <c r="H141" s="26"/>
      <c r="I141" s="26"/>
      <c r="J141" s="26" t="e">
        <f t="shared" si="14"/>
        <v>#DIV/0!</v>
      </c>
      <c r="K141" s="26" t="e">
        <f t="shared" si="12"/>
        <v>#DIV/0!</v>
      </c>
    </row>
    <row r="142" spans="1:13" ht="45.75" customHeight="1">
      <c r="A142" s="24" t="s">
        <v>75</v>
      </c>
      <c r="B142" s="32">
        <v>6000599</v>
      </c>
      <c r="C142" s="32"/>
      <c r="D142" s="32"/>
      <c r="E142" s="33" t="s">
        <v>86</v>
      </c>
      <c r="F142" s="32">
        <v>242</v>
      </c>
      <c r="G142" s="26">
        <v>50</v>
      </c>
      <c r="H142" s="26">
        <v>46.945</v>
      </c>
      <c r="I142" s="26">
        <v>46.945</v>
      </c>
      <c r="J142" s="26">
        <f t="shared" si="14"/>
        <v>93.89</v>
      </c>
      <c r="K142" s="26">
        <f t="shared" si="12"/>
        <v>100</v>
      </c>
      <c r="M142" t="s">
        <v>87</v>
      </c>
    </row>
    <row r="143" spans="1:13" s="72" customFormat="1" ht="42.75" customHeight="1">
      <c r="A143" s="82" t="s">
        <v>88</v>
      </c>
      <c r="B143" s="87"/>
      <c r="C143" s="88"/>
      <c r="D143" s="88"/>
      <c r="E143" s="89"/>
      <c r="F143" s="88"/>
      <c r="G143" s="86">
        <f>G128+G135+G139+G140+G141+G142</f>
        <v>108449.70000000001</v>
      </c>
      <c r="H143" s="86">
        <f>H128+H135+H139+H140+H141+H142</f>
        <v>147772.58900000001</v>
      </c>
      <c r="I143" s="86">
        <f>I128+I135+I139+I140+I141+I142</f>
        <v>102487.04900000001</v>
      </c>
      <c r="J143" s="86">
        <f>I143/G143*100</f>
        <v>94.501920245053711</v>
      </c>
      <c r="K143" s="86">
        <f t="shared" si="12"/>
        <v>69.354573600926756</v>
      </c>
    </row>
    <row r="144" spans="1:13" ht="24.75" customHeight="1">
      <c r="A144" s="115" t="s">
        <v>89</v>
      </c>
      <c r="B144" s="118">
        <v>7952200</v>
      </c>
      <c r="C144" s="32"/>
      <c r="D144" s="32"/>
      <c r="E144" s="119" t="s">
        <v>21</v>
      </c>
      <c r="F144" s="32"/>
      <c r="G144" s="26">
        <f>G146+G149+G145+G147+G148</f>
        <v>64059.471999999994</v>
      </c>
      <c r="H144" s="26">
        <f>H146+H149+H145+H148+H147</f>
        <v>68319.8</v>
      </c>
      <c r="I144" s="26">
        <f>I146+I149+I145+I148+I147</f>
        <v>68313.853999999992</v>
      </c>
      <c r="J144" s="26">
        <f>I144/G144*100</f>
        <v>106.64130044656004</v>
      </c>
      <c r="K144" s="26">
        <f t="shared" si="12"/>
        <v>99.991296812929761</v>
      </c>
    </row>
    <row r="145" spans="1:12" ht="21.75" customHeight="1">
      <c r="A145" s="116"/>
      <c r="B145" s="118"/>
      <c r="C145" s="32"/>
      <c r="D145" s="32"/>
      <c r="E145" s="119"/>
      <c r="F145" s="32">
        <v>222</v>
      </c>
      <c r="G145" s="26">
        <v>0</v>
      </c>
      <c r="H145" s="26">
        <v>199.3</v>
      </c>
      <c r="I145" s="26">
        <v>199.245</v>
      </c>
      <c r="J145" s="26"/>
      <c r="K145" s="26">
        <f t="shared" si="12"/>
        <v>99.972403411941784</v>
      </c>
    </row>
    <row r="146" spans="1:12" ht="21.75" customHeight="1">
      <c r="A146" s="116"/>
      <c r="B146" s="118"/>
      <c r="C146" s="32"/>
      <c r="D146" s="32"/>
      <c r="E146" s="119"/>
      <c r="F146" s="32">
        <v>225</v>
      </c>
      <c r="G146" s="26">
        <v>58965.273999999998</v>
      </c>
      <c r="H146" s="26">
        <v>65503.1</v>
      </c>
      <c r="I146" s="26">
        <v>65501.192999999999</v>
      </c>
      <c r="J146" s="26">
        <f>I146/G146*100</f>
        <v>111.08435280059921</v>
      </c>
      <c r="K146" s="26">
        <f t="shared" si="12"/>
        <v>99.997088687405636</v>
      </c>
    </row>
    <row r="147" spans="1:12" ht="21.75" customHeight="1">
      <c r="A147" s="116"/>
      <c r="B147" s="118"/>
      <c r="C147" s="32"/>
      <c r="D147" s="32"/>
      <c r="E147" s="119"/>
      <c r="F147" s="32">
        <v>226</v>
      </c>
      <c r="G147" s="26">
        <v>0</v>
      </c>
      <c r="H147" s="26">
        <v>546.79999999999995</v>
      </c>
      <c r="I147" s="26">
        <v>546.82100000000003</v>
      </c>
      <c r="J147" s="26"/>
      <c r="K147" s="26">
        <f t="shared" si="12"/>
        <v>100.00384052670081</v>
      </c>
    </row>
    <row r="148" spans="1:12" ht="21.75" customHeight="1">
      <c r="A148" s="116"/>
      <c r="B148" s="118"/>
      <c r="C148" s="32"/>
      <c r="D148" s="32"/>
      <c r="E148" s="119"/>
      <c r="F148" s="32">
        <v>310</v>
      </c>
      <c r="G148" s="26">
        <v>5094.1980000000003</v>
      </c>
      <c r="H148" s="26">
        <v>697.9</v>
      </c>
      <c r="I148" s="26">
        <v>693.88099999999997</v>
      </c>
      <c r="J148" s="26">
        <f t="shared" ref="J148" si="15">I148/G148*100</f>
        <v>13.621005700995523</v>
      </c>
      <c r="K148" s="26">
        <f t="shared" si="12"/>
        <v>99.424129531451499</v>
      </c>
    </row>
    <row r="149" spans="1:12" ht="21.75" customHeight="1">
      <c r="A149" s="117"/>
      <c r="B149" s="118"/>
      <c r="C149" s="32"/>
      <c r="D149" s="32"/>
      <c r="E149" s="119"/>
      <c r="F149" s="32">
        <v>340</v>
      </c>
      <c r="G149" s="26"/>
      <c r="H149" s="26">
        <v>1372.7</v>
      </c>
      <c r="I149" s="26">
        <v>1372.7139999999999</v>
      </c>
      <c r="J149" s="26"/>
      <c r="K149" s="26">
        <f t="shared" si="12"/>
        <v>100.00101988781233</v>
      </c>
    </row>
    <row r="150" spans="1:12" ht="77.25" customHeight="1">
      <c r="A150" s="31" t="s">
        <v>81</v>
      </c>
      <c r="B150" s="32">
        <v>3150206</v>
      </c>
      <c r="C150" s="32"/>
      <c r="D150" s="32"/>
      <c r="E150" s="33" t="s">
        <v>21</v>
      </c>
      <c r="F150" s="32">
        <v>225</v>
      </c>
      <c r="G150" s="26"/>
      <c r="H150" s="26">
        <v>18061.5</v>
      </c>
      <c r="I150" s="26">
        <v>8342.3379999999997</v>
      </c>
      <c r="J150" s="26"/>
      <c r="K150" s="26">
        <f t="shared" si="12"/>
        <v>46.188511474683722</v>
      </c>
    </row>
    <row r="151" spans="1:12" ht="135" customHeight="1">
      <c r="A151" s="70" t="s">
        <v>120</v>
      </c>
      <c r="B151" s="67">
        <v>5202700</v>
      </c>
      <c r="C151" s="25"/>
      <c r="D151" s="25"/>
      <c r="E151" s="67">
        <v>500</v>
      </c>
      <c r="F151" s="25">
        <v>225</v>
      </c>
      <c r="G151" s="26"/>
      <c r="H151" s="26">
        <v>19690.179</v>
      </c>
      <c r="I151" s="26">
        <v>5031.6350000000002</v>
      </c>
      <c r="J151" s="47"/>
      <c r="K151" s="26">
        <f t="shared" si="12"/>
        <v>25.554033815538197</v>
      </c>
    </row>
    <row r="152" spans="1:12" ht="44.25" customHeight="1">
      <c r="A152" s="70" t="s">
        <v>121</v>
      </c>
      <c r="B152" s="67">
        <v>6000504</v>
      </c>
      <c r="C152" s="25"/>
      <c r="D152" s="25"/>
      <c r="E152" s="67">
        <v>500</v>
      </c>
      <c r="F152" s="25">
        <v>226</v>
      </c>
      <c r="G152" s="26"/>
      <c r="H152" s="26">
        <v>29.186</v>
      </c>
      <c r="I152" s="26">
        <v>29.186</v>
      </c>
      <c r="J152" s="47"/>
      <c r="K152" s="26">
        <f t="shared" si="12"/>
        <v>100</v>
      </c>
    </row>
    <row r="153" spans="1:12" ht="42" hidden="1" customHeight="1">
      <c r="A153" s="24" t="s">
        <v>61</v>
      </c>
      <c r="B153" s="33" t="s">
        <v>40</v>
      </c>
      <c r="C153" s="25"/>
      <c r="D153" s="25"/>
      <c r="E153" s="33" t="s">
        <v>21</v>
      </c>
      <c r="F153" s="25">
        <v>225</v>
      </c>
      <c r="G153" s="26"/>
      <c r="H153" s="26"/>
      <c r="I153" s="26"/>
      <c r="J153" s="26" t="e">
        <f t="shared" ref="J153" si="16">I153/G153*100</f>
        <v>#DIV/0!</v>
      </c>
      <c r="K153" s="26" t="e">
        <f t="shared" si="12"/>
        <v>#DIV/0!</v>
      </c>
    </row>
    <row r="154" spans="1:12" ht="43.5" customHeight="1">
      <c r="A154" s="24" t="s">
        <v>75</v>
      </c>
      <c r="B154" s="32">
        <v>6000599</v>
      </c>
      <c r="C154" s="55"/>
      <c r="D154" s="55"/>
      <c r="E154" s="33" t="s">
        <v>86</v>
      </c>
      <c r="F154" s="55">
        <v>242</v>
      </c>
      <c r="G154" s="26">
        <v>180</v>
      </c>
      <c r="H154" s="26">
        <v>170.41</v>
      </c>
      <c r="I154" s="26">
        <v>170.41</v>
      </c>
      <c r="J154" s="47">
        <f>IF(I154/G154*100&gt;100&amp;I154=0,"более 100%",I154/G154*100)</f>
        <v>94.672222222222217</v>
      </c>
      <c r="K154" s="26">
        <f t="shared" si="12"/>
        <v>100</v>
      </c>
    </row>
    <row r="155" spans="1:12" s="72" customFormat="1" ht="38.25" customHeight="1">
      <c r="A155" s="82" t="s">
        <v>90</v>
      </c>
      <c r="B155" s="83"/>
      <c r="C155" s="84"/>
      <c r="D155" s="84"/>
      <c r="E155" s="85"/>
      <c r="F155" s="84"/>
      <c r="G155" s="86">
        <f>G144+G150+G151+G152+G153+G154</f>
        <v>64239.471999999994</v>
      </c>
      <c r="H155" s="86">
        <f>H144+H150+H151+H152+H153+H154</f>
        <v>106271.07500000001</v>
      </c>
      <c r="I155" s="86">
        <f>I144+I150+I151+I152+I153+I154</f>
        <v>81887.422999999995</v>
      </c>
      <c r="J155" s="86">
        <f>I155/G155*100</f>
        <v>127.47212959658198</v>
      </c>
      <c r="K155" s="86">
        <f t="shared" si="12"/>
        <v>77.055231632878446</v>
      </c>
    </row>
    <row r="156" spans="1:12" ht="18.75">
      <c r="A156" s="126" t="s">
        <v>91</v>
      </c>
      <c r="B156" s="120">
        <v>7952300</v>
      </c>
      <c r="C156" s="32"/>
      <c r="D156" s="32"/>
      <c r="E156" s="123" t="s">
        <v>21</v>
      </c>
      <c r="F156" s="27"/>
      <c r="G156" s="26">
        <f>G157+G158+G159+G160+G161</f>
        <v>44186.567999999999</v>
      </c>
      <c r="H156" s="26">
        <f>H157+H158+H159+H160+H161</f>
        <v>32197.953000000001</v>
      </c>
      <c r="I156" s="26">
        <f>I157+I158+I159+I160+I161</f>
        <v>30232.072</v>
      </c>
      <c r="J156" s="47">
        <f t="shared" ref="J156:J157" si="17">IF(I156/G156*100&lt;100,I156/G156*100,"более 100%")</f>
        <v>68.419144931102139</v>
      </c>
      <c r="K156" s="26">
        <f t="shared" si="12"/>
        <v>93.894391360842093</v>
      </c>
    </row>
    <row r="157" spans="1:12" ht="18.75">
      <c r="A157" s="127"/>
      <c r="B157" s="121"/>
      <c r="C157" s="32"/>
      <c r="D157" s="32"/>
      <c r="E157" s="124"/>
      <c r="F157" s="25">
        <v>225</v>
      </c>
      <c r="G157" s="26">
        <v>34353.180999999997</v>
      </c>
      <c r="H157" s="26">
        <v>28854.32</v>
      </c>
      <c r="I157" s="26">
        <v>28854.185000000001</v>
      </c>
      <c r="J157" s="47">
        <f t="shared" si="17"/>
        <v>83.992760379308123</v>
      </c>
      <c r="K157" s="26">
        <f t="shared" si="12"/>
        <v>99.999532132450184</v>
      </c>
    </row>
    <row r="158" spans="1:12" ht="18.75">
      <c r="A158" s="127"/>
      <c r="B158" s="121"/>
      <c r="C158" s="32"/>
      <c r="D158" s="32"/>
      <c r="E158" s="124"/>
      <c r="F158" s="25">
        <v>226</v>
      </c>
      <c r="G158" s="26"/>
      <c r="H158" s="26">
        <v>126.3</v>
      </c>
      <c r="I158" s="26">
        <v>126.30200000000001</v>
      </c>
      <c r="J158" s="47"/>
      <c r="K158" s="26">
        <f t="shared" si="12"/>
        <v>100.00158353127475</v>
      </c>
      <c r="L158" t="s">
        <v>87</v>
      </c>
    </row>
    <row r="159" spans="1:12" ht="18.75">
      <c r="A159" s="127"/>
      <c r="B159" s="121"/>
      <c r="C159" s="32"/>
      <c r="D159" s="32"/>
      <c r="E159" s="124"/>
      <c r="F159" s="25">
        <v>310</v>
      </c>
      <c r="G159" s="26">
        <v>9828.3870000000006</v>
      </c>
      <c r="H159" s="26">
        <f>837.65+50.888</f>
        <v>888.53800000000001</v>
      </c>
      <c r="I159" s="26"/>
      <c r="J159" s="47"/>
      <c r="K159" s="26"/>
    </row>
    <row r="160" spans="1:12" ht="25.5" customHeight="1">
      <c r="A160" s="127"/>
      <c r="B160" s="121"/>
      <c r="C160" s="32"/>
      <c r="D160" s="32"/>
      <c r="E160" s="124"/>
      <c r="F160" s="25">
        <v>340</v>
      </c>
      <c r="G160" s="26">
        <v>5</v>
      </c>
      <c r="H160" s="26">
        <v>2328.7950000000001</v>
      </c>
      <c r="I160" s="26">
        <v>1251.585</v>
      </c>
      <c r="J160" s="109" t="str">
        <f>IF(I160/G160*100&lt;100,I160/G160*100,"более 100%")</f>
        <v>более 100%</v>
      </c>
      <c r="K160" s="26">
        <f t="shared" si="12"/>
        <v>53.743889006975706</v>
      </c>
    </row>
    <row r="161" spans="1:11" ht="21" hidden="1" customHeight="1">
      <c r="A161" s="128"/>
      <c r="B161" s="122"/>
      <c r="C161" s="32"/>
      <c r="D161" s="32"/>
      <c r="E161" s="125"/>
      <c r="F161" s="25">
        <v>340</v>
      </c>
      <c r="G161" s="26"/>
      <c r="H161" s="26"/>
      <c r="I161" s="26">
        <v>0</v>
      </c>
      <c r="J161" s="26" t="e">
        <f t="shared" ref="J161:J166" si="18">I161/G161*100</f>
        <v>#DIV/0!</v>
      </c>
      <c r="K161" s="26" t="e">
        <f t="shared" si="12"/>
        <v>#DIV/0!</v>
      </c>
    </row>
    <row r="162" spans="1:11" ht="86.25" customHeight="1">
      <c r="A162" s="31" t="s">
        <v>81</v>
      </c>
      <c r="B162" s="32">
        <v>3150206</v>
      </c>
      <c r="C162" s="32"/>
      <c r="D162" s="32"/>
      <c r="E162" s="33" t="s">
        <v>21</v>
      </c>
      <c r="F162" s="32">
        <v>225</v>
      </c>
      <c r="G162" s="26"/>
      <c r="H162" s="26">
        <v>15970.32</v>
      </c>
      <c r="I162" s="26">
        <v>11656.8</v>
      </c>
      <c r="J162" s="26"/>
      <c r="K162" s="26">
        <f t="shared" si="12"/>
        <v>72.990397186781479</v>
      </c>
    </row>
    <row r="163" spans="1:11" ht="138.75" customHeight="1">
      <c r="A163" s="70" t="s">
        <v>120</v>
      </c>
      <c r="B163" s="67">
        <v>5202700</v>
      </c>
      <c r="C163" s="25"/>
      <c r="D163" s="25"/>
      <c r="E163" s="67">
        <v>500</v>
      </c>
      <c r="F163" s="25">
        <v>225</v>
      </c>
      <c r="G163" s="26"/>
      <c r="H163" s="26">
        <v>9761.4</v>
      </c>
      <c r="I163" s="26">
        <v>5642.5</v>
      </c>
      <c r="J163" s="26"/>
      <c r="K163" s="26">
        <f t="shared" si="12"/>
        <v>57.804208412727689</v>
      </c>
    </row>
    <row r="164" spans="1:11" ht="42" customHeight="1">
      <c r="A164" s="70" t="s">
        <v>121</v>
      </c>
      <c r="B164" s="67">
        <v>6000504</v>
      </c>
      <c r="C164" s="25"/>
      <c r="D164" s="25"/>
      <c r="E164" s="67">
        <v>500</v>
      </c>
      <c r="F164" s="25">
        <v>226</v>
      </c>
      <c r="G164" s="26"/>
      <c r="H164" s="26">
        <v>29.88</v>
      </c>
      <c r="I164" s="26">
        <v>29.88</v>
      </c>
      <c r="J164" s="26"/>
      <c r="K164" s="26">
        <f t="shared" ref="K164" si="19">I164/H164*100</f>
        <v>100</v>
      </c>
    </row>
    <row r="165" spans="1:11" ht="45.75" hidden="1" customHeight="1">
      <c r="A165" s="24" t="s">
        <v>61</v>
      </c>
      <c r="B165" s="33" t="s">
        <v>40</v>
      </c>
      <c r="C165" s="32"/>
      <c r="D165" s="32"/>
      <c r="E165" s="33" t="s">
        <v>21</v>
      </c>
      <c r="F165" s="32">
        <v>225</v>
      </c>
      <c r="G165" s="26"/>
      <c r="H165" s="26"/>
      <c r="I165" s="26"/>
      <c r="J165" s="26" t="e">
        <f t="shared" si="18"/>
        <v>#DIV/0!</v>
      </c>
      <c r="K165" s="26" t="e">
        <f t="shared" si="12"/>
        <v>#DIV/0!</v>
      </c>
    </row>
    <row r="166" spans="1:11" ht="45.75" customHeight="1">
      <c r="A166" s="24" t="s">
        <v>75</v>
      </c>
      <c r="B166" s="32">
        <v>6000599</v>
      </c>
      <c r="C166" s="55"/>
      <c r="D166" s="55"/>
      <c r="E166" s="33" t="s">
        <v>86</v>
      </c>
      <c r="F166" s="55">
        <v>242</v>
      </c>
      <c r="G166" s="26">
        <v>36</v>
      </c>
      <c r="H166" s="26">
        <v>20</v>
      </c>
      <c r="I166" s="26">
        <v>20</v>
      </c>
      <c r="J166" s="26">
        <f t="shared" si="18"/>
        <v>55.555555555555557</v>
      </c>
      <c r="K166" s="26">
        <f t="shared" si="12"/>
        <v>100</v>
      </c>
    </row>
    <row r="167" spans="1:11" s="72" customFormat="1" ht="46.5" customHeight="1">
      <c r="A167" s="82" t="s">
        <v>92</v>
      </c>
      <c r="B167" s="83"/>
      <c r="C167" s="84"/>
      <c r="D167" s="84"/>
      <c r="E167" s="85"/>
      <c r="F167" s="84"/>
      <c r="G167" s="86">
        <f>G156+G162+G163+G164+G165+G166</f>
        <v>44222.567999999999</v>
      </c>
      <c r="H167" s="86">
        <f>H156+H162+H163+H164+H165+H166</f>
        <v>57979.553</v>
      </c>
      <c r="I167" s="86">
        <f>I156+I162+I163+I164+I165+I166</f>
        <v>47581.252</v>
      </c>
      <c r="J167" s="86">
        <f>I167/G167*100</f>
        <v>107.59495468467593</v>
      </c>
      <c r="K167" s="86">
        <f t="shared" si="12"/>
        <v>82.065572323401668</v>
      </c>
    </row>
    <row r="168" spans="1:11" ht="48.75" customHeight="1">
      <c r="A168" s="115" t="s">
        <v>93</v>
      </c>
      <c r="B168" s="120">
        <v>7952400</v>
      </c>
      <c r="C168" s="32"/>
      <c r="D168" s="32"/>
      <c r="E168" s="123" t="s">
        <v>21</v>
      </c>
      <c r="F168" s="32"/>
      <c r="G168" s="26">
        <f>G170+G171+G172+G173</f>
        <v>33280.300000000003</v>
      </c>
      <c r="H168" s="26">
        <f>H170+H171+H172+H173+H169</f>
        <v>31733.100000000002</v>
      </c>
      <c r="I168" s="26">
        <f>I170+I171+I172+I173+I169</f>
        <v>31733.100000000002</v>
      </c>
      <c r="J168" s="26">
        <f>I168/G168*100</f>
        <v>95.351003446483347</v>
      </c>
      <c r="K168" s="26">
        <f t="shared" si="12"/>
        <v>100</v>
      </c>
    </row>
    <row r="169" spans="1:11" ht="18" hidden="1" customHeight="1">
      <c r="A169" s="116"/>
      <c r="B169" s="121"/>
      <c r="C169" s="32"/>
      <c r="D169" s="32"/>
      <c r="E169" s="124"/>
      <c r="F169" s="32">
        <v>222</v>
      </c>
      <c r="G169" s="26"/>
      <c r="H169" s="26"/>
      <c r="I169" s="26"/>
      <c r="J169" s="26"/>
      <c r="K169" s="26" t="e">
        <f t="shared" si="12"/>
        <v>#DIV/0!</v>
      </c>
    </row>
    <row r="170" spans="1:11" ht="38.25" customHeight="1">
      <c r="A170" s="116"/>
      <c r="B170" s="121"/>
      <c r="C170" s="32"/>
      <c r="D170" s="32"/>
      <c r="E170" s="124"/>
      <c r="F170" s="32">
        <v>225</v>
      </c>
      <c r="G170" s="26">
        <v>28080.9</v>
      </c>
      <c r="H170" s="26">
        <v>30994.2</v>
      </c>
      <c r="I170" s="26">
        <v>30994.2</v>
      </c>
      <c r="J170" s="26">
        <f t="shared" ref="J170:J181" si="20">I170/G170*100</f>
        <v>110.37466747860645</v>
      </c>
      <c r="K170" s="26">
        <f t="shared" si="12"/>
        <v>100</v>
      </c>
    </row>
    <row r="171" spans="1:11" ht="22.5" customHeight="1">
      <c r="A171" s="116"/>
      <c r="B171" s="121"/>
      <c r="C171" s="32"/>
      <c r="D171" s="32"/>
      <c r="E171" s="124"/>
      <c r="F171" s="32">
        <v>226</v>
      </c>
      <c r="G171" s="26">
        <v>491.7</v>
      </c>
      <c r="H171" s="26">
        <v>113.7</v>
      </c>
      <c r="I171" s="26">
        <v>113.7</v>
      </c>
      <c r="J171" s="26">
        <f t="shared" si="20"/>
        <v>23.123856009762051</v>
      </c>
      <c r="K171" s="26">
        <f t="shared" si="12"/>
        <v>100</v>
      </c>
    </row>
    <row r="172" spans="1:11" ht="16.5" customHeight="1">
      <c r="A172" s="116"/>
      <c r="B172" s="121"/>
      <c r="C172" s="32"/>
      <c r="D172" s="32"/>
      <c r="E172" s="124"/>
      <c r="F172" s="32">
        <v>310</v>
      </c>
      <c r="G172" s="26">
        <v>3637.4</v>
      </c>
      <c r="H172" s="26"/>
      <c r="I172" s="26"/>
      <c r="J172" s="26"/>
      <c r="K172" s="26"/>
    </row>
    <row r="173" spans="1:11" ht="16.5" customHeight="1">
      <c r="A173" s="117"/>
      <c r="B173" s="122"/>
      <c r="C173" s="32"/>
      <c r="D173" s="32"/>
      <c r="E173" s="125"/>
      <c r="F173" s="32">
        <v>340</v>
      </c>
      <c r="G173" s="26">
        <v>1070.3</v>
      </c>
      <c r="H173" s="26">
        <v>625.20000000000005</v>
      </c>
      <c r="I173" s="26">
        <v>625.20000000000005</v>
      </c>
      <c r="J173" s="26">
        <f t="shared" si="20"/>
        <v>58.413528917126044</v>
      </c>
      <c r="K173" s="26">
        <f t="shared" si="12"/>
        <v>100</v>
      </c>
    </row>
    <row r="174" spans="1:11" ht="83.25" customHeight="1">
      <c r="A174" s="31" t="s">
        <v>81</v>
      </c>
      <c r="B174" s="32">
        <v>3150206</v>
      </c>
      <c r="C174" s="32"/>
      <c r="D174" s="32"/>
      <c r="E174" s="33" t="s">
        <v>94</v>
      </c>
      <c r="F174" s="32">
        <v>225</v>
      </c>
      <c r="G174" s="26"/>
      <c r="H174" s="26">
        <v>2332.11</v>
      </c>
      <c r="I174" s="26">
        <v>2332.11</v>
      </c>
      <c r="J174" s="26"/>
      <c r="K174" s="26">
        <f t="shared" si="12"/>
        <v>100</v>
      </c>
    </row>
    <row r="175" spans="1:11" ht="83.25" customHeight="1">
      <c r="A175" s="31" t="s">
        <v>81</v>
      </c>
      <c r="B175" s="32">
        <v>3150206</v>
      </c>
      <c r="C175" s="32"/>
      <c r="D175" s="32"/>
      <c r="E175" s="33" t="s">
        <v>21</v>
      </c>
      <c r="F175" s="32">
        <v>225</v>
      </c>
      <c r="G175" s="26"/>
      <c r="H175" s="26">
        <v>4447.3</v>
      </c>
      <c r="I175" s="26"/>
      <c r="J175" s="26"/>
      <c r="K175" s="26"/>
    </row>
    <row r="176" spans="1:11" ht="135" customHeight="1">
      <c r="A176" s="70" t="s">
        <v>120</v>
      </c>
      <c r="B176" s="67">
        <v>5202700</v>
      </c>
      <c r="C176" s="25"/>
      <c r="D176" s="25"/>
      <c r="E176" s="67">
        <v>500</v>
      </c>
      <c r="F176" s="25">
        <v>225</v>
      </c>
      <c r="G176" s="26"/>
      <c r="H176" s="26">
        <v>5761.2</v>
      </c>
      <c r="I176" s="26"/>
      <c r="J176" s="26"/>
      <c r="K176" s="26"/>
    </row>
    <row r="177" spans="1:11" ht="38.25" hidden="1" customHeight="1">
      <c r="A177" s="70" t="s">
        <v>121</v>
      </c>
      <c r="B177" s="67">
        <v>6000504</v>
      </c>
      <c r="C177" s="25"/>
      <c r="D177" s="25"/>
      <c r="E177" s="67">
        <v>500</v>
      </c>
      <c r="F177" s="25">
        <v>226</v>
      </c>
      <c r="G177" s="26"/>
      <c r="H177" s="26"/>
      <c r="I177" s="26"/>
      <c r="J177" s="26"/>
      <c r="K177" s="26"/>
    </row>
    <row r="178" spans="1:11" ht="43.5" hidden="1" customHeight="1">
      <c r="A178" s="24" t="s">
        <v>61</v>
      </c>
      <c r="B178" s="33" t="s">
        <v>40</v>
      </c>
      <c r="C178" s="32"/>
      <c r="D178" s="32"/>
      <c r="E178" s="33" t="s">
        <v>21</v>
      </c>
      <c r="F178" s="32">
        <v>225</v>
      </c>
      <c r="G178" s="26"/>
      <c r="H178" s="26"/>
      <c r="I178" s="26"/>
      <c r="J178" s="26" t="e">
        <f t="shared" si="20"/>
        <v>#DIV/0!</v>
      </c>
      <c r="K178" s="26" t="e">
        <f t="shared" si="12"/>
        <v>#DIV/0!</v>
      </c>
    </row>
    <row r="179" spans="1:11" ht="48" customHeight="1">
      <c r="A179" s="24" t="s">
        <v>75</v>
      </c>
      <c r="B179" s="32">
        <v>6000599</v>
      </c>
      <c r="C179" s="55"/>
      <c r="D179" s="55"/>
      <c r="E179" s="33" t="s">
        <v>86</v>
      </c>
      <c r="F179" s="55">
        <v>242</v>
      </c>
      <c r="G179" s="26">
        <v>10</v>
      </c>
      <c r="H179" s="26">
        <v>10</v>
      </c>
      <c r="I179" s="26">
        <v>10</v>
      </c>
      <c r="J179" s="26">
        <f t="shared" si="20"/>
        <v>100</v>
      </c>
      <c r="K179" s="26">
        <f t="shared" si="12"/>
        <v>100</v>
      </c>
    </row>
    <row r="180" spans="1:11" s="72" customFormat="1" ht="42" customHeight="1">
      <c r="A180" s="82" t="s">
        <v>95</v>
      </c>
      <c r="B180" s="83"/>
      <c r="C180" s="84"/>
      <c r="D180" s="84"/>
      <c r="E180" s="85"/>
      <c r="F180" s="84"/>
      <c r="G180" s="86">
        <f>G168+G174+G175+G176+G177+G178+G179</f>
        <v>33290.300000000003</v>
      </c>
      <c r="H180" s="86">
        <f>H168+H174+H175+H176+H177+H178+H179</f>
        <v>44283.71</v>
      </c>
      <c r="I180" s="86">
        <f>I168+I174+I175+I176+I177+I178+I179</f>
        <v>34075.21</v>
      </c>
      <c r="J180" s="86">
        <f t="shared" si="20"/>
        <v>102.35777388608693</v>
      </c>
      <c r="K180" s="86">
        <f t="shared" si="12"/>
        <v>76.947505075794226</v>
      </c>
    </row>
    <row r="181" spans="1:11" ht="50.25" customHeight="1">
      <c r="A181" s="115" t="s">
        <v>96</v>
      </c>
      <c r="B181" s="118">
        <v>7952500</v>
      </c>
      <c r="C181" s="32"/>
      <c r="D181" s="32"/>
      <c r="E181" s="119" t="s">
        <v>21</v>
      </c>
      <c r="F181" s="27"/>
      <c r="G181" s="26">
        <f>G182+G183+G184+G185+G186</f>
        <v>43633.3</v>
      </c>
      <c r="H181" s="26">
        <f>H182+H183+H184+H185+H186</f>
        <v>43535.9</v>
      </c>
      <c r="I181" s="26">
        <f>I182+I183+I184+I185+I186</f>
        <v>43535.9</v>
      </c>
      <c r="J181" s="26">
        <f t="shared" si="20"/>
        <v>99.77677599448127</v>
      </c>
      <c r="K181" s="26">
        <f t="shared" si="12"/>
        <v>100</v>
      </c>
    </row>
    <row r="182" spans="1:11" ht="21.75" hidden="1" customHeight="1">
      <c r="A182" s="116"/>
      <c r="B182" s="118"/>
      <c r="C182" s="32"/>
      <c r="D182" s="32"/>
      <c r="E182" s="119"/>
      <c r="F182" s="25">
        <v>222</v>
      </c>
      <c r="G182" s="26"/>
      <c r="H182" s="26"/>
      <c r="I182" s="26"/>
      <c r="J182" s="26"/>
      <c r="K182" s="26" t="e">
        <f t="shared" si="12"/>
        <v>#DIV/0!</v>
      </c>
    </row>
    <row r="183" spans="1:11" ht="19.5" customHeight="1">
      <c r="A183" s="116"/>
      <c r="B183" s="118"/>
      <c r="C183" s="32"/>
      <c r="D183" s="32"/>
      <c r="E183" s="119"/>
      <c r="F183" s="25">
        <v>225</v>
      </c>
      <c r="G183" s="26">
        <v>42133.3</v>
      </c>
      <c r="H183" s="26">
        <v>41756.6</v>
      </c>
      <c r="I183" s="26">
        <v>41756.6</v>
      </c>
      <c r="J183" s="26">
        <f t="shared" ref="J183:J225" si="21">I183/G183*100</f>
        <v>99.105932836972173</v>
      </c>
      <c r="K183" s="26">
        <f t="shared" si="12"/>
        <v>100</v>
      </c>
    </row>
    <row r="184" spans="1:11" ht="29.25" customHeight="1">
      <c r="A184" s="116"/>
      <c r="B184" s="118"/>
      <c r="C184" s="32"/>
      <c r="D184" s="32"/>
      <c r="E184" s="119"/>
      <c r="F184" s="25">
        <v>226</v>
      </c>
      <c r="G184" s="26"/>
      <c r="H184" s="26">
        <v>212.8</v>
      </c>
      <c r="I184" s="26">
        <v>212.8</v>
      </c>
      <c r="J184" s="26"/>
      <c r="K184" s="26">
        <f t="shared" si="12"/>
        <v>100</v>
      </c>
    </row>
    <row r="185" spans="1:11" ht="18.75" customHeight="1">
      <c r="A185" s="116"/>
      <c r="B185" s="118"/>
      <c r="C185" s="32"/>
      <c r="D185" s="32"/>
      <c r="E185" s="119"/>
      <c r="F185" s="25">
        <v>310</v>
      </c>
      <c r="G185" s="26">
        <v>1500</v>
      </c>
      <c r="H185" s="26">
        <v>1293.5</v>
      </c>
      <c r="I185" s="26">
        <v>1293.5</v>
      </c>
      <c r="J185" s="26">
        <f t="shared" si="21"/>
        <v>86.233333333333334</v>
      </c>
      <c r="K185" s="26">
        <f t="shared" si="12"/>
        <v>100</v>
      </c>
    </row>
    <row r="186" spans="1:11" ht="17.25" customHeight="1">
      <c r="A186" s="117"/>
      <c r="B186" s="118"/>
      <c r="C186" s="32"/>
      <c r="D186" s="32"/>
      <c r="E186" s="119"/>
      <c r="F186" s="25">
        <v>340</v>
      </c>
      <c r="G186" s="26"/>
      <c r="H186" s="26">
        <v>273</v>
      </c>
      <c r="I186" s="26">
        <v>273</v>
      </c>
      <c r="J186" s="26"/>
      <c r="K186" s="26">
        <f t="shared" si="12"/>
        <v>100</v>
      </c>
    </row>
    <row r="187" spans="1:11" ht="85.5" customHeight="1">
      <c r="A187" s="31" t="s">
        <v>81</v>
      </c>
      <c r="B187" s="32">
        <v>3150206</v>
      </c>
      <c r="C187" s="32"/>
      <c r="D187" s="32"/>
      <c r="E187" s="33" t="s">
        <v>21</v>
      </c>
      <c r="F187" s="32">
        <v>225</v>
      </c>
      <c r="G187" s="26"/>
      <c r="H187" s="26">
        <v>10710.9</v>
      </c>
      <c r="I187" s="26">
        <v>2454.3000000000002</v>
      </c>
      <c r="J187" s="26"/>
      <c r="K187" s="26">
        <f t="shared" ref="K187:K225" si="22">I187/H187*100</f>
        <v>22.914040836904466</v>
      </c>
    </row>
    <row r="188" spans="1:11" ht="135" customHeight="1">
      <c r="A188" s="70" t="s">
        <v>120</v>
      </c>
      <c r="B188" s="67">
        <v>5202700</v>
      </c>
      <c r="C188" s="25"/>
      <c r="D188" s="25"/>
      <c r="E188" s="67">
        <v>500</v>
      </c>
      <c r="F188" s="25">
        <v>225</v>
      </c>
      <c r="G188" s="26"/>
      <c r="H188" s="26">
        <v>13940.3</v>
      </c>
      <c r="I188" s="26">
        <v>6805.4</v>
      </c>
      <c r="J188" s="26"/>
      <c r="K188" s="26">
        <f t="shared" si="22"/>
        <v>48.818174644735045</v>
      </c>
    </row>
    <row r="189" spans="1:11" ht="44.25" customHeight="1">
      <c r="A189" s="70" t="s">
        <v>121</v>
      </c>
      <c r="B189" s="67">
        <v>6000504</v>
      </c>
      <c r="C189" s="25"/>
      <c r="D189" s="25"/>
      <c r="E189" s="67">
        <v>500</v>
      </c>
      <c r="F189" s="25">
        <v>226</v>
      </c>
      <c r="G189" s="26"/>
      <c r="H189" s="26">
        <v>100</v>
      </c>
      <c r="I189" s="26">
        <v>29.731000000000002</v>
      </c>
      <c r="J189" s="26"/>
      <c r="K189" s="26">
        <f t="shared" ref="K189" si="23">I189/H189*100</f>
        <v>29.731000000000002</v>
      </c>
    </row>
    <row r="190" spans="1:11" ht="47.25" hidden="1" customHeight="1">
      <c r="A190" s="24" t="s">
        <v>61</v>
      </c>
      <c r="B190" s="33" t="s">
        <v>40</v>
      </c>
      <c r="C190" s="25"/>
      <c r="D190" s="25"/>
      <c r="E190" s="33" t="s">
        <v>21</v>
      </c>
      <c r="F190" s="25">
        <v>225</v>
      </c>
      <c r="G190" s="26"/>
      <c r="H190" s="26"/>
      <c r="I190" s="26"/>
      <c r="J190" s="26" t="e">
        <f t="shared" ref="J190:J191" si="24">I190/G190*100</f>
        <v>#DIV/0!</v>
      </c>
      <c r="K190" s="26" t="e">
        <f t="shared" si="22"/>
        <v>#DIV/0!</v>
      </c>
    </row>
    <row r="191" spans="1:11" ht="40.5" customHeight="1">
      <c r="A191" s="24" t="s">
        <v>75</v>
      </c>
      <c r="B191" s="32">
        <v>6000599</v>
      </c>
      <c r="C191" s="55"/>
      <c r="D191" s="55"/>
      <c r="E191" s="33" t="s">
        <v>86</v>
      </c>
      <c r="F191" s="55">
        <v>242</v>
      </c>
      <c r="G191" s="26">
        <v>31.28</v>
      </c>
      <c r="H191" s="26">
        <v>70.099999999999994</v>
      </c>
      <c r="I191" s="26">
        <v>70.099999999999994</v>
      </c>
      <c r="J191" s="47">
        <f t="shared" si="24"/>
        <v>224.10485933503833</v>
      </c>
      <c r="K191" s="26">
        <f t="shared" si="22"/>
        <v>100</v>
      </c>
    </row>
    <row r="192" spans="1:11" s="72" customFormat="1" ht="39.75" customHeight="1">
      <c r="A192" s="82" t="s">
        <v>97</v>
      </c>
      <c r="B192" s="83"/>
      <c r="C192" s="84"/>
      <c r="D192" s="84"/>
      <c r="E192" s="85"/>
      <c r="F192" s="84"/>
      <c r="G192" s="86">
        <f>G181+G187+G188+G189+G190+G191</f>
        <v>43664.58</v>
      </c>
      <c r="H192" s="86">
        <f>H181+H187+H188+H189+H190+H191</f>
        <v>68357.200000000012</v>
      </c>
      <c r="I192" s="86">
        <f>I181+I187+I188+I189+I190+I191</f>
        <v>52895.431000000004</v>
      </c>
      <c r="J192" s="86">
        <f t="shared" si="21"/>
        <v>121.1403636540189</v>
      </c>
      <c r="K192" s="86">
        <f t="shared" si="22"/>
        <v>77.380921102678286</v>
      </c>
    </row>
    <row r="193" spans="1:11" ht="41.25" customHeight="1">
      <c r="A193" s="115" t="s">
        <v>98</v>
      </c>
      <c r="B193" s="120">
        <v>7952600</v>
      </c>
      <c r="C193" s="25"/>
      <c r="D193" s="25"/>
      <c r="E193" s="123" t="s">
        <v>21</v>
      </c>
      <c r="F193" s="27"/>
      <c r="G193" s="26">
        <f>G196+G197+G200+G201+G202</f>
        <v>48219.652999999998</v>
      </c>
      <c r="H193" s="26">
        <f>H196+H197+H198+H199+H200+H201+H202</f>
        <v>47619.717999999993</v>
      </c>
      <c r="I193" s="26">
        <f>I196+I197+I198+I199+I200+I201+I202</f>
        <v>42282.270000000004</v>
      </c>
      <c r="J193" s="26">
        <f t="shared" si="21"/>
        <v>87.686798575676193</v>
      </c>
      <c r="K193" s="26">
        <f t="shared" si="22"/>
        <v>88.791516993023791</v>
      </c>
    </row>
    <row r="194" spans="1:11" ht="18" hidden="1" customHeight="1">
      <c r="A194" s="116"/>
      <c r="B194" s="121"/>
      <c r="C194" s="25"/>
      <c r="D194" s="25"/>
      <c r="E194" s="124"/>
      <c r="F194" s="27">
        <v>241</v>
      </c>
      <c r="G194" s="26"/>
      <c r="H194" s="26"/>
      <c r="I194" s="26">
        <v>0</v>
      </c>
      <c r="J194" s="26" t="e">
        <f t="shared" si="21"/>
        <v>#DIV/0!</v>
      </c>
      <c r="K194" s="26" t="e">
        <f t="shared" si="22"/>
        <v>#DIV/0!</v>
      </c>
    </row>
    <row r="195" spans="1:11" ht="21.75" hidden="1" customHeight="1">
      <c r="A195" s="116"/>
      <c r="B195" s="121"/>
      <c r="C195" s="25"/>
      <c r="D195" s="25"/>
      <c r="E195" s="124"/>
      <c r="F195" s="27"/>
      <c r="G195" s="26">
        <f>G196+G197+G198+G199+G206</f>
        <v>43369.652999999998</v>
      </c>
      <c r="H195" s="26">
        <f>H196+H197+H198+H199+H206</f>
        <v>44619.717999999993</v>
      </c>
      <c r="I195" s="26">
        <f>I196+I197+I198+I199+I206</f>
        <v>39282.270000000004</v>
      </c>
      <c r="J195" s="26">
        <f t="shared" si="21"/>
        <v>90.57547682016272</v>
      </c>
      <c r="K195" s="26">
        <f t="shared" si="22"/>
        <v>88.037916331071415</v>
      </c>
    </row>
    <row r="196" spans="1:11" ht="21" customHeight="1">
      <c r="A196" s="116"/>
      <c r="B196" s="121"/>
      <c r="C196" s="25"/>
      <c r="D196" s="25"/>
      <c r="E196" s="124"/>
      <c r="F196" s="25">
        <v>225</v>
      </c>
      <c r="G196" s="26">
        <v>43369.652999999998</v>
      </c>
      <c r="H196" s="26">
        <v>42516.7</v>
      </c>
      <c r="I196" s="26">
        <v>38862.692000000003</v>
      </c>
      <c r="J196" s="26">
        <f t="shared" si="21"/>
        <v>89.608030758281615</v>
      </c>
      <c r="K196" s="26">
        <f t="shared" si="22"/>
        <v>91.405711167611798</v>
      </c>
    </row>
    <row r="197" spans="1:11" ht="18.75">
      <c r="A197" s="116"/>
      <c r="B197" s="121"/>
      <c r="C197" s="25"/>
      <c r="D197" s="25"/>
      <c r="E197" s="124"/>
      <c r="F197" s="25">
        <v>226</v>
      </c>
      <c r="G197" s="26"/>
      <c r="H197" s="26">
        <v>233.6</v>
      </c>
      <c r="I197" s="26">
        <v>222.834</v>
      </c>
      <c r="J197" s="26"/>
      <c r="K197" s="26">
        <f t="shared" si="22"/>
        <v>95.391267123287676</v>
      </c>
    </row>
    <row r="198" spans="1:11" ht="15.75" customHeight="1">
      <c r="A198" s="116"/>
      <c r="B198" s="121"/>
      <c r="C198" s="25"/>
      <c r="D198" s="25"/>
      <c r="E198" s="124"/>
      <c r="F198" s="25">
        <v>310</v>
      </c>
      <c r="G198" s="26"/>
      <c r="H198" s="26">
        <v>1669.4179999999999</v>
      </c>
      <c r="I198" s="26"/>
      <c r="J198" s="26"/>
      <c r="K198" s="26"/>
    </row>
    <row r="199" spans="1:11" ht="16.5" customHeight="1">
      <c r="A199" s="116"/>
      <c r="B199" s="121"/>
      <c r="C199" s="25"/>
      <c r="D199" s="25"/>
      <c r="E199" s="124"/>
      <c r="F199" s="25">
        <v>340</v>
      </c>
      <c r="G199" s="26"/>
      <c r="H199" s="26">
        <v>200</v>
      </c>
      <c r="I199" s="26">
        <v>196.744</v>
      </c>
      <c r="J199" s="26"/>
      <c r="K199" s="26">
        <f t="shared" si="22"/>
        <v>98.372</v>
      </c>
    </row>
    <row r="200" spans="1:11" ht="22.5" hidden="1" customHeight="1">
      <c r="A200" s="116"/>
      <c r="B200" s="121"/>
      <c r="C200" s="25"/>
      <c r="D200" s="25"/>
      <c r="E200" s="124"/>
      <c r="F200" s="25">
        <v>310</v>
      </c>
      <c r="G200" s="26"/>
      <c r="H200" s="26"/>
      <c r="I200" s="26"/>
      <c r="J200" s="26" t="e">
        <f t="shared" si="21"/>
        <v>#DIV/0!</v>
      </c>
      <c r="K200" s="26" t="e">
        <f t="shared" si="22"/>
        <v>#DIV/0!</v>
      </c>
    </row>
    <row r="201" spans="1:11" ht="27.75" hidden="1" customHeight="1">
      <c r="A201" s="116"/>
      <c r="B201" s="121"/>
      <c r="C201" s="25"/>
      <c r="D201" s="25"/>
      <c r="E201" s="125"/>
      <c r="F201" s="25">
        <v>340</v>
      </c>
      <c r="G201" s="26"/>
      <c r="H201" s="26"/>
      <c r="I201" s="26"/>
      <c r="J201" s="26" t="e">
        <f t="shared" si="21"/>
        <v>#DIV/0!</v>
      </c>
      <c r="K201" s="26" t="e">
        <f t="shared" si="22"/>
        <v>#DIV/0!</v>
      </c>
    </row>
    <row r="202" spans="1:11" ht="22.5" customHeight="1">
      <c r="A202" s="117"/>
      <c r="B202" s="122"/>
      <c r="C202" s="25"/>
      <c r="D202" s="25"/>
      <c r="E202" s="69" t="s">
        <v>13</v>
      </c>
      <c r="F202" s="32">
        <v>241</v>
      </c>
      <c r="G202" s="26">
        <v>4850</v>
      </c>
      <c r="H202" s="26">
        <v>3000</v>
      </c>
      <c r="I202" s="26">
        <v>3000</v>
      </c>
      <c r="J202" s="26">
        <f t="shared" si="21"/>
        <v>61.855670103092784</v>
      </c>
      <c r="K202" s="26">
        <f t="shared" si="22"/>
        <v>100</v>
      </c>
    </row>
    <row r="203" spans="1:11" ht="84" customHeight="1">
      <c r="A203" s="31" t="s">
        <v>81</v>
      </c>
      <c r="B203" s="32">
        <v>3150206</v>
      </c>
      <c r="C203" s="32"/>
      <c r="D203" s="32"/>
      <c r="E203" s="33" t="s">
        <v>21</v>
      </c>
      <c r="F203" s="32">
        <v>225</v>
      </c>
      <c r="G203" s="26"/>
      <c r="H203" s="26">
        <v>9010.7999999999993</v>
      </c>
      <c r="I203" s="26">
        <v>156.52099999999999</v>
      </c>
      <c r="J203" s="26"/>
      <c r="K203" s="26">
        <f t="shared" si="22"/>
        <v>1.7370377768899543</v>
      </c>
    </row>
    <row r="204" spans="1:11" ht="141.75" customHeight="1">
      <c r="A204" s="70" t="s">
        <v>120</v>
      </c>
      <c r="B204" s="67">
        <v>5202700</v>
      </c>
      <c r="C204" s="25"/>
      <c r="D204" s="25"/>
      <c r="E204" s="67">
        <v>500</v>
      </c>
      <c r="F204" s="25">
        <v>225</v>
      </c>
      <c r="G204" s="26"/>
      <c r="H204" s="26">
        <v>11672.7</v>
      </c>
      <c r="I204" s="26"/>
      <c r="J204" s="26"/>
      <c r="K204" s="26"/>
    </row>
    <row r="205" spans="1:11" ht="42.75" customHeight="1">
      <c r="A205" s="70" t="s">
        <v>121</v>
      </c>
      <c r="B205" s="67">
        <v>6000504</v>
      </c>
      <c r="C205" s="25"/>
      <c r="D205" s="25"/>
      <c r="E205" s="67">
        <v>500</v>
      </c>
      <c r="F205" s="25">
        <v>226</v>
      </c>
      <c r="G205" s="26"/>
      <c r="H205" s="26">
        <v>100</v>
      </c>
      <c r="I205" s="26">
        <v>29.701000000000001</v>
      </c>
      <c r="J205" s="26"/>
      <c r="K205" s="26">
        <f t="shared" si="22"/>
        <v>29.701000000000001</v>
      </c>
    </row>
    <row r="206" spans="1:11" ht="42.75" hidden="1" customHeight="1">
      <c r="A206" s="24" t="s">
        <v>61</v>
      </c>
      <c r="B206" s="33" t="s">
        <v>40</v>
      </c>
      <c r="C206" s="25"/>
      <c r="D206" s="25"/>
      <c r="E206" s="33" t="s">
        <v>21</v>
      </c>
      <c r="F206" s="32">
        <v>225</v>
      </c>
      <c r="G206" s="26"/>
      <c r="H206" s="26"/>
      <c r="I206" s="26"/>
      <c r="J206" s="26" t="e">
        <f t="shared" si="21"/>
        <v>#DIV/0!</v>
      </c>
      <c r="K206" s="26" t="e">
        <f t="shared" si="22"/>
        <v>#DIV/0!</v>
      </c>
    </row>
    <row r="207" spans="1:11" ht="46.5" customHeight="1">
      <c r="A207" s="24" t="s">
        <v>75</v>
      </c>
      <c r="B207" s="32">
        <v>6000599</v>
      </c>
      <c r="C207" s="55"/>
      <c r="D207" s="55"/>
      <c r="E207" s="33" t="s">
        <v>86</v>
      </c>
      <c r="F207" s="32">
        <v>242</v>
      </c>
      <c r="G207" s="26">
        <v>140</v>
      </c>
      <c r="H207" s="26">
        <v>140</v>
      </c>
      <c r="I207" s="26">
        <v>105</v>
      </c>
      <c r="J207" s="26">
        <f t="shared" si="21"/>
        <v>75</v>
      </c>
      <c r="K207" s="26">
        <f t="shared" si="22"/>
        <v>75</v>
      </c>
    </row>
    <row r="208" spans="1:11" s="72" customFormat="1" ht="41.25" customHeight="1">
      <c r="A208" s="82" t="s">
        <v>99</v>
      </c>
      <c r="B208" s="83"/>
      <c r="C208" s="84"/>
      <c r="D208" s="84"/>
      <c r="E208" s="85"/>
      <c r="F208" s="84"/>
      <c r="G208" s="86">
        <f>G193+G203+G204+G205+G206+G207</f>
        <v>48359.652999999998</v>
      </c>
      <c r="H208" s="86">
        <f>H193+H203+H204+H205+H206+H207</f>
        <v>68543.217999999993</v>
      </c>
      <c r="I208" s="86">
        <f>I193+I203+I204+I205+I206+I207</f>
        <v>42573.492000000006</v>
      </c>
      <c r="J208" s="86">
        <f t="shared" si="21"/>
        <v>88.035147812164837</v>
      </c>
      <c r="K208" s="86">
        <f t="shared" si="22"/>
        <v>62.111895592646391</v>
      </c>
    </row>
    <row r="209" spans="1:11" s="72" customFormat="1" ht="57.75" customHeight="1">
      <c r="A209" s="71" t="s">
        <v>100</v>
      </c>
      <c r="B209" s="73"/>
      <c r="C209" s="27"/>
      <c r="D209" s="27"/>
      <c r="E209" s="74"/>
      <c r="F209" s="27"/>
      <c r="G209" s="23">
        <f>G210+G221</f>
        <v>21820.148999999998</v>
      </c>
      <c r="H209" s="23">
        <f>H210+H221</f>
        <v>18775.878000000001</v>
      </c>
      <c r="I209" s="23">
        <f>I210+I221</f>
        <v>18761.137999999999</v>
      </c>
      <c r="J209" s="23">
        <f t="shared" si="21"/>
        <v>85.980796923064091</v>
      </c>
      <c r="K209" s="23">
        <f t="shared" si="22"/>
        <v>99.92149501610524</v>
      </c>
    </row>
    <row r="210" spans="1:11" s="72" customFormat="1" ht="18.75">
      <c r="A210" s="110" t="s">
        <v>101</v>
      </c>
      <c r="B210" s="30" t="s">
        <v>102</v>
      </c>
      <c r="C210" s="30" t="s">
        <v>103</v>
      </c>
      <c r="D210" s="30" t="s">
        <v>104</v>
      </c>
      <c r="E210" s="33" t="s">
        <v>105</v>
      </c>
      <c r="F210" s="11"/>
      <c r="G210" s="23">
        <f>SUM(G211:G220)</f>
        <v>7473.5999999999995</v>
      </c>
      <c r="H210" s="23">
        <f>SUM(H211:H220)</f>
        <v>6415.6049999999987</v>
      </c>
      <c r="I210" s="23">
        <f>SUM(I211:I220)</f>
        <v>6415.6049999999987</v>
      </c>
      <c r="J210" s="23">
        <f t="shared" si="21"/>
        <v>85.843569364161837</v>
      </c>
      <c r="K210" s="23">
        <f t="shared" si="22"/>
        <v>100</v>
      </c>
    </row>
    <row r="211" spans="1:11" s="72" customFormat="1" ht="18.75">
      <c r="A211" s="110"/>
      <c r="B211" s="30" t="s">
        <v>102</v>
      </c>
      <c r="C211" s="33"/>
      <c r="D211" s="33"/>
      <c r="E211" s="33" t="s">
        <v>105</v>
      </c>
      <c r="F211" s="11">
        <v>211</v>
      </c>
      <c r="G211" s="26">
        <v>3950</v>
      </c>
      <c r="H211" s="26">
        <v>3522.1350000000002</v>
      </c>
      <c r="I211" s="26">
        <v>3522.1350000000002</v>
      </c>
      <c r="J211" s="26">
        <f t="shared" si="21"/>
        <v>89.167974683544301</v>
      </c>
      <c r="K211" s="26">
        <f t="shared" si="22"/>
        <v>100</v>
      </c>
    </row>
    <row r="212" spans="1:11" s="72" customFormat="1" ht="18.75">
      <c r="A212" s="110"/>
      <c r="B212" s="30" t="s">
        <v>102</v>
      </c>
      <c r="C212" s="33"/>
      <c r="D212" s="33"/>
      <c r="E212" s="33" t="s">
        <v>105</v>
      </c>
      <c r="F212" s="11">
        <v>213</v>
      </c>
      <c r="G212" s="26">
        <v>1350.9</v>
      </c>
      <c r="H212" s="26">
        <v>1156.973</v>
      </c>
      <c r="I212" s="26">
        <v>1156.973</v>
      </c>
      <c r="J212" s="26">
        <f t="shared" si="21"/>
        <v>85.644607298837798</v>
      </c>
      <c r="K212" s="26">
        <f t="shared" si="22"/>
        <v>100</v>
      </c>
    </row>
    <row r="213" spans="1:11" s="72" customFormat="1" ht="18.75">
      <c r="A213" s="110"/>
      <c r="B213" s="30" t="s">
        <v>102</v>
      </c>
      <c r="C213" s="33"/>
      <c r="D213" s="33"/>
      <c r="E213" s="33" t="s">
        <v>105</v>
      </c>
      <c r="F213" s="11">
        <v>221</v>
      </c>
      <c r="G213" s="26">
        <v>25</v>
      </c>
      <c r="H213" s="26">
        <v>6.1959999999999997</v>
      </c>
      <c r="I213" s="26">
        <v>6.1959999999999997</v>
      </c>
      <c r="J213" s="26">
        <f t="shared" si="21"/>
        <v>24.783999999999999</v>
      </c>
      <c r="K213" s="26">
        <f t="shared" si="22"/>
        <v>100</v>
      </c>
    </row>
    <row r="214" spans="1:11" s="72" customFormat="1" ht="18.75">
      <c r="A214" s="110"/>
      <c r="B214" s="30" t="s">
        <v>102</v>
      </c>
      <c r="C214" s="33"/>
      <c r="D214" s="33"/>
      <c r="E214" s="33" t="s">
        <v>105</v>
      </c>
      <c r="F214" s="11">
        <v>222</v>
      </c>
      <c r="G214" s="26">
        <v>100</v>
      </c>
      <c r="H214" s="26">
        <v>18.725999999999999</v>
      </c>
      <c r="I214" s="26">
        <v>18.725999999999999</v>
      </c>
      <c r="J214" s="26">
        <f t="shared" si="21"/>
        <v>18.725999999999999</v>
      </c>
      <c r="K214" s="26">
        <f t="shared" si="22"/>
        <v>100</v>
      </c>
    </row>
    <row r="215" spans="1:11" s="72" customFormat="1" ht="18.75">
      <c r="A215" s="110"/>
      <c r="B215" s="30" t="s">
        <v>102</v>
      </c>
      <c r="C215" s="33"/>
      <c r="D215" s="33"/>
      <c r="E215" s="33" t="s">
        <v>105</v>
      </c>
      <c r="F215" s="11">
        <v>223</v>
      </c>
      <c r="G215" s="26">
        <v>200</v>
      </c>
      <c r="H215" s="26">
        <v>1.704</v>
      </c>
      <c r="I215" s="26">
        <v>1.704</v>
      </c>
      <c r="J215" s="26">
        <f t="shared" si="21"/>
        <v>0.85199999999999998</v>
      </c>
      <c r="K215" s="26">
        <f t="shared" si="22"/>
        <v>100</v>
      </c>
    </row>
    <row r="216" spans="1:11" s="72" customFormat="1" ht="18.75">
      <c r="A216" s="110"/>
      <c r="B216" s="30" t="s">
        <v>102</v>
      </c>
      <c r="C216" s="33"/>
      <c r="D216" s="33"/>
      <c r="E216" s="33" t="s">
        <v>105</v>
      </c>
      <c r="F216" s="11">
        <v>225</v>
      </c>
      <c r="G216" s="26">
        <v>198.2</v>
      </c>
      <c r="H216" s="26">
        <v>530.96</v>
      </c>
      <c r="I216" s="26">
        <v>530.96</v>
      </c>
      <c r="J216" s="26">
        <f t="shared" si="21"/>
        <v>267.891019172553</v>
      </c>
      <c r="K216" s="26">
        <f t="shared" si="22"/>
        <v>100</v>
      </c>
    </row>
    <row r="217" spans="1:11" s="72" customFormat="1" ht="18.75">
      <c r="A217" s="110"/>
      <c r="B217" s="30" t="s">
        <v>102</v>
      </c>
      <c r="C217" s="33"/>
      <c r="D217" s="33"/>
      <c r="E217" s="33" t="s">
        <v>105</v>
      </c>
      <c r="F217" s="11">
        <v>226</v>
      </c>
      <c r="G217" s="26">
        <v>751.6</v>
      </c>
      <c r="H217" s="26">
        <v>492.94600000000003</v>
      </c>
      <c r="I217" s="26">
        <v>492.94600000000003</v>
      </c>
      <c r="J217" s="26">
        <f t="shared" si="21"/>
        <v>65.586216072378917</v>
      </c>
      <c r="K217" s="26">
        <f t="shared" si="22"/>
        <v>100</v>
      </c>
    </row>
    <row r="218" spans="1:11" s="72" customFormat="1" ht="18.75">
      <c r="A218" s="110"/>
      <c r="B218" s="30" t="s">
        <v>102</v>
      </c>
      <c r="C218" s="33"/>
      <c r="D218" s="33"/>
      <c r="E218" s="33" t="s">
        <v>105</v>
      </c>
      <c r="F218" s="11">
        <v>290</v>
      </c>
      <c r="G218" s="26">
        <v>22.2</v>
      </c>
      <c r="H218" s="26">
        <v>47.756999999999998</v>
      </c>
      <c r="I218" s="26">
        <v>47.756999999999998</v>
      </c>
      <c r="J218" s="26">
        <f t="shared" si="21"/>
        <v>215.12162162162161</v>
      </c>
      <c r="K218" s="26">
        <f t="shared" si="22"/>
        <v>100</v>
      </c>
    </row>
    <row r="219" spans="1:11" s="72" customFormat="1" ht="18.75">
      <c r="A219" s="110"/>
      <c r="B219" s="30" t="s">
        <v>102</v>
      </c>
      <c r="C219" s="33"/>
      <c r="D219" s="33"/>
      <c r="E219" s="33" t="s">
        <v>105</v>
      </c>
      <c r="F219" s="11">
        <v>310</v>
      </c>
      <c r="G219" s="26">
        <v>60</v>
      </c>
      <c r="H219" s="26">
        <v>92.191000000000003</v>
      </c>
      <c r="I219" s="26">
        <v>92.191000000000003</v>
      </c>
      <c r="J219" s="26">
        <f t="shared" si="21"/>
        <v>153.65166666666667</v>
      </c>
      <c r="K219" s="26">
        <f t="shared" si="22"/>
        <v>100</v>
      </c>
    </row>
    <row r="220" spans="1:11" s="72" customFormat="1" ht="18.75">
      <c r="A220" s="110"/>
      <c r="B220" s="30" t="s">
        <v>102</v>
      </c>
      <c r="C220" s="33"/>
      <c r="D220" s="33"/>
      <c r="E220" s="33" t="s">
        <v>105</v>
      </c>
      <c r="F220" s="11">
        <v>340</v>
      </c>
      <c r="G220" s="26">
        <v>815.7</v>
      </c>
      <c r="H220" s="26">
        <v>546.01700000000005</v>
      </c>
      <c r="I220" s="26">
        <v>546.01700000000005</v>
      </c>
      <c r="J220" s="26">
        <f t="shared" si="21"/>
        <v>66.938457766335674</v>
      </c>
      <c r="K220" s="26">
        <f t="shared" si="22"/>
        <v>100</v>
      </c>
    </row>
    <row r="221" spans="1:11" ht="24" customHeight="1">
      <c r="A221" s="110" t="s">
        <v>106</v>
      </c>
      <c r="B221" s="33" t="s">
        <v>107</v>
      </c>
      <c r="C221" s="33"/>
      <c r="D221" s="33"/>
      <c r="E221" s="33" t="s">
        <v>21</v>
      </c>
      <c r="F221" s="25"/>
      <c r="G221" s="75">
        <f>G222+G223+G224+G225+G226+G227+G228+G229+G230+G231</f>
        <v>14346.548999999999</v>
      </c>
      <c r="H221" s="76">
        <f>SUM(H222:H231)</f>
        <v>12360.273000000001</v>
      </c>
      <c r="I221" s="75">
        <f>SUM(I222:I231)</f>
        <v>12345.532999999999</v>
      </c>
      <c r="J221" s="23">
        <f t="shared" si="21"/>
        <v>86.052283374907788</v>
      </c>
      <c r="K221" s="23">
        <f t="shared" si="22"/>
        <v>99.880746970556373</v>
      </c>
    </row>
    <row r="222" spans="1:11" ht="18.75">
      <c r="A222" s="110"/>
      <c r="B222" s="42" t="s">
        <v>108</v>
      </c>
      <c r="C222" s="42" t="e">
        <f>#REF!+#REF!</f>
        <v>#REF!</v>
      </c>
      <c r="D222" s="42"/>
      <c r="E222" s="42" t="s">
        <v>21</v>
      </c>
      <c r="F222" s="33" t="s">
        <v>109</v>
      </c>
      <c r="G222" s="77">
        <v>9736</v>
      </c>
      <c r="H222" s="26">
        <v>8812.7029999999995</v>
      </c>
      <c r="I222" s="26">
        <v>8812.7029999999995</v>
      </c>
      <c r="J222" s="26">
        <f t="shared" si="21"/>
        <v>90.516670090386185</v>
      </c>
      <c r="K222" s="26">
        <f t="shared" si="22"/>
        <v>100</v>
      </c>
    </row>
    <row r="223" spans="1:11" ht="25.5" customHeight="1">
      <c r="A223" s="110"/>
      <c r="B223" s="42" t="s">
        <v>108</v>
      </c>
      <c r="C223" s="42"/>
      <c r="D223" s="42"/>
      <c r="E223" s="42" t="s">
        <v>21</v>
      </c>
      <c r="F223" s="33" t="s">
        <v>110</v>
      </c>
      <c r="G223" s="77">
        <v>1.65</v>
      </c>
      <c r="H223" s="26">
        <v>0.70399999999999996</v>
      </c>
      <c r="I223" s="26">
        <v>0.70399999999999996</v>
      </c>
      <c r="J223" s="26">
        <f t="shared" si="21"/>
        <v>42.666666666666664</v>
      </c>
      <c r="K223" s="26">
        <f t="shared" si="22"/>
        <v>100</v>
      </c>
    </row>
    <row r="224" spans="1:11" ht="25.5" customHeight="1">
      <c r="A224" s="110"/>
      <c r="B224" s="42" t="s">
        <v>108</v>
      </c>
      <c r="C224" s="42"/>
      <c r="D224" s="42"/>
      <c r="E224" s="42" t="s">
        <v>21</v>
      </c>
      <c r="F224" s="33" t="s">
        <v>111</v>
      </c>
      <c r="G224" s="77">
        <v>3329.73</v>
      </c>
      <c r="H224" s="26">
        <v>2904.2669999999998</v>
      </c>
      <c r="I224" s="26">
        <v>2904.2669999999998</v>
      </c>
      <c r="J224" s="26">
        <f t="shared" si="21"/>
        <v>87.222297303384948</v>
      </c>
      <c r="K224" s="26">
        <f t="shared" si="22"/>
        <v>100</v>
      </c>
    </row>
    <row r="225" spans="1:12" ht="25.5" customHeight="1">
      <c r="A225" s="110"/>
      <c r="B225" s="42" t="s">
        <v>108</v>
      </c>
      <c r="C225" s="42"/>
      <c r="D225" s="42"/>
      <c r="E225" s="42" t="s">
        <v>21</v>
      </c>
      <c r="F225" s="33" t="s">
        <v>112</v>
      </c>
      <c r="G225" s="77">
        <v>78.45</v>
      </c>
      <c r="H225" s="26">
        <v>74.188999999999993</v>
      </c>
      <c r="I225" s="26">
        <v>74.188999999999993</v>
      </c>
      <c r="J225" s="26">
        <f t="shared" si="21"/>
        <v>94.568514977692786</v>
      </c>
      <c r="K225" s="26">
        <f t="shared" si="22"/>
        <v>100</v>
      </c>
    </row>
    <row r="226" spans="1:12" ht="24.75" customHeight="1">
      <c r="A226" s="110"/>
      <c r="B226" s="42" t="s">
        <v>108</v>
      </c>
      <c r="C226" s="42"/>
      <c r="D226" s="42"/>
      <c r="E226" s="42" t="s">
        <v>21</v>
      </c>
      <c r="F226" s="33" t="s">
        <v>113</v>
      </c>
      <c r="G226" s="77">
        <v>8.25</v>
      </c>
      <c r="H226" s="26"/>
      <c r="I226" s="26"/>
      <c r="J226" s="26"/>
      <c r="K226" s="26"/>
    </row>
    <row r="227" spans="1:12" ht="26.25" customHeight="1">
      <c r="A227" s="110"/>
      <c r="B227" s="42" t="s">
        <v>108</v>
      </c>
      <c r="C227" s="42"/>
      <c r="D227" s="42"/>
      <c r="E227" s="42" t="s">
        <v>21</v>
      </c>
      <c r="F227" s="33" t="s">
        <v>114</v>
      </c>
      <c r="G227" s="77">
        <v>168.666</v>
      </c>
      <c r="H227" s="26">
        <v>91.37</v>
      </c>
      <c r="I227" s="26">
        <v>91.13</v>
      </c>
      <c r="J227" s="26">
        <f>I227/G227*100</f>
        <v>54.029857825524999</v>
      </c>
      <c r="K227" s="26">
        <f>I227/H227*100</f>
        <v>99.737331728138329</v>
      </c>
      <c r="L227" s="6"/>
    </row>
    <row r="228" spans="1:12" ht="23.25" customHeight="1">
      <c r="A228" s="110"/>
      <c r="B228" s="42" t="s">
        <v>108</v>
      </c>
      <c r="C228" s="42" t="e">
        <f>#REF!+#REF!</f>
        <v>#REF!</v>
      </c>
      <c r="D228" s="42"/>
      <c r="E228" s="42" t="s">
        <v>21</v>
      </c>
      <c r="F228" s="33" t="s">
        <v>115</v>
      </c>
      <c r="G228" s="77">
        <v>406.15</v>
      </c>
      <c r="H228" s="26">
        <v>297.42200000000003</v>
      </c>
      <c r="I228" s="26">
        <v>282.92200000000003</v>
      </c>
      <c r="J228" s="26">
        <f>I228/G228*100</f>
        <v>69.659485411793682</v>
      </c>
      <c r="K228" s="26">
        <f>I228/H228*100</f>
        <v>95.124772209184258</v>
      </c>
    </row>
    <row r="229" spans="1:12" ht="20.25" customHeight="1">
      <c r="A229" s="110"/>
      <c r="B229" s="42" t="s">
        <v>108</v>
      </c>
      <c r="C229" s="42"/>
      <c r="D229" s="42"/>
      <c r="E229" s="42" t="s">
        <v>21</v>
      </c>
      <c r="F229" s="33" t="s">
        <v>116</v>
      </c>
      <c r="G229" s="77">
        <v>100</v>
      </c>
      <c r="H229" s="26">
        <v>6.0469999999999997</v>
      </c>
      <c r="I229" s="26">
        <v>6.0469999999999997</v>
      </c>
      <c r="J229" s="26">
        <f>I229/G229*100</f>
        <v>6.0469999999999997</v>
      </c>
      <c r="K229" s="26">
        <f>I229/H229*100</f>
        <v>100</v>
      </c>
    </row>
    <row r="230" spans="1:12" ht="23.25" customHeight="1">
      <c r="A230" s="110"/>
      <c r="B230" s="42" t="s">
        <v>108</v>
      </c>
      <c r="C230" s="42"/>
      <c r="D230" s="42"/>
      <c r="E230" s="42" t="s">
        <v>21</v>
      </c>
      <c r="F230" s="33" t="s">
        <v>22</v>
      </c>
      <c r="G230" s="77">
        <v>349.28</v>
      </c>
      <c r="H230" s="26">
        <v>131.93</v>
      </c>
      <c r="I230" s="26">
        <v>131.93</v>
      </c>
      <c r="J230" s="26">
        <f>I230/G230*100</f>
        <v>37.771988089784699</v>
      </c>
      <c r="K230" s="26">
        <f>I230/H230*100</f>
        <v>100</v>
      </c>
    </row>
    <row r="231" spans="1:12" ht="22.5" customHeight="1">
      <c r="A231" s="110"/>
      <c r="B231" s="42" t="s">
        <v>108</v>
      </c>
      <c r="C231" s="42"/>
      <c r="D231" s="42"/>
      <c r="E231" s="42" t="s">
        <v>21</v>
      </c>
      <c r="F231" s="33" t="s">
        <v>117</v>
      </c>
      <c r="G231" s="77">
        <v>168.37299999999999</v>
      </c>
      <c r="H231" s="26">
        <v>41.640999999999998</v>
      </c>
      <c r="I231" s="26">
        <v>41.640999999999998</v>
      </c>
      <c r="J231" s="26">
        <f>I231/G231*100</f>
        <v>24.731399927541826</v>
      </c>
      <c r="K231" s="26">
        <f>I231/H231*100</f>
        <v>100</v>
      </c>
    </row>
    <row r="232" spans="1:12" ht="87.75" customHeight="1">
      <c r="A232" s="111" t="s">
        <v>118</v>
      </c>
      <c r="B232" s="112"/>
      <c r="C232" s="112"/>
      <c r="D232" s="112"/>
      <c r="E232" s="112"/>
      <c r="F232" s="112"/>
      <c r="G232" s="78"/>
      <c r="H232" s="79"/>
      <c r="I232" s="78"/>
      <c r="J232" s="2"/>
      <c r="K232" s="80" t="s">
        <v>119</v>
      </c>
    </row>
    <row r="233" spans="1:12" ht="35.25" customHeight="1">
      <c r="A233" s="113"/>
      <c r="B233" s="114"/>
      <c r="C233" s="1"/>
      <c r="D233" s="1"/>
      <c r="E233" s="1"/>
      <c r="F233" s="1"/>
      <c r="G233" s="1"/>
      <c r="H233" s="1"/>
      <c r="I233" s="2"/>
      <c r="J233" s="1"/>
      <c r="K233" s="1"/>
    </row>
    <row r="234" spans="1:12" ht="16.5" customHeight="1">
      <c r="A234" s="2"/>
      <c r="B234" s="1"/>
      <c r="C234" s="1"/>
      <c r="D234" s="1"/>
      <c r="E234" s="1"/>
      <c r="F234" s="1"/>
      <c r="G234" s="1"/>
      <c r="H234" s="1"/>
      <c r="I234" s="1"/>
      <c r="J234" s="1"/>
      <c r="K234" s="1"/>
    </row>
    <row r="235" spans="1:12" ht="20.25" customHeight="1">
      <c r="A235" s="2"/>
      <c r="B235" s="1"/>
      <c r="C235" s="1"/>
      <c r="D235" s="1"/>
      <c r="E235" s="1"/>
      <c r="F235" s="1"/>
      <c r="G235" s="1"/>
      <c r="H235" s="1"/>
      <c r="I235" s="1"/>
      <c r="J235" s="2"/>
      <c r="K235" s="1"/>
    </row>
    <row r="236" spans="1:12" ht="18.7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</row>
    <row r="237" spans="1:12">
      <c r="A237" s="39"/>
      <c r="B237" s="81"/>
      <c r="C237" s="81"/>
      <c r="D237" s="81"/>
      <c r="E237" s="39"/>
      <c r="F237" s="39"/>
      <c r="G237" s="39"/>
      <c r="H237" s="39"/>
      <c r="I237" s="39"/>
      <c r="J237" s="39"/>
    </row>
    <row r="238" spans="1:12">
      <c r="A238" s="81"/>
      <c r="B238" s="39"/>
      <c r="C238" s="39"/>
      <c r="D238" s="39"/>
      <c r="E238" s="39"/>
      <c r="F238" s="39"/>
      <c r="G238" s="39"/>
      <c r="H238" s="39"/>
      <c r="I238" s="39"/>
      <c r="J238" s="39"/>
    </row>
    <row r="239" spans="1:12">
      <c r="B239" s="39"/>
      <c r="C239" s="39"/>
      <c r="D239" s="39"/>
      <c r="E239" s="39"/>
      <c r="F239" s="39"/>
      <c r="G239" s="39"/>
      <c r="H239" s="39"/>
      <c r="I239" s="39"/>
      <c r="J239" s="39"/>
    </row>
    <row r="240" spans="1:12">
      <c r="B240" s="39"/>
      <c r="C240" s="39"/>
      <c r="D240" s="39"/>
      <c r="E240" s="39"/>
      <c r="F240" s="39"/>
      <c r="G240" s="39"/>
      <c r="H240" s="39"/>
      <c r="I240" s="39"/>
      <c r="J240" s="39"/>
    </row>
    <row r="241" spans="1:10">
      <c r="A241" s="39"/>
      <c r="B241" s="39"/>
      <c r="C241" s="39"/>
      <c r="D241" s="39"/>
      <c r="E241" s="39"/>
      <c r="F241" s="39"/>
      <c r="G241" s="39"/>
      <c r="H241" s="39"/>
      <c r="I241" s="39"/>
      <c r="J241" s="39"/>
    </row>
    <row r="242" spans="1:10">
      <c r="B242" s="39"/>
      <c r="C242" s="39"/>
      <c r="D242" s="39"/>
      <c r="E242" s="39"/>
      <c r="F242" s="39"/>
      <c r="G242" s="39"/>
      <c r="H242" s="39"/>
      <c r="I242" s="39"/>
      <c r="J242" s="39"/>
    </row>
    <row r="243" spans="1:10">
      <c r="A243" s="81"/>
      <c r="B243" s="39"/>
      <c r="C243" s="39"/>
      <c r="D243" s="39"/>
      <c r="E243" s="39"/>
      <c r="F243" s="39"/>
      <c r="G243" s="39"/>
      <c r="H243" s="39"/>
      <c r="I243" s="39"/>
      <c r="J243" s="39"/>
    </row>
    <row r="244" spans="1:10">
      <c r="A244" s="39"/>
      <c r="B244" s="39"/>
      <c r="C244" s="39"/>
      <c r="D244" s="39"/>
      <c r="E244" s="39"/>
      <c r="F244" s="39"/>
      <c r="G244" s="39"/>
      <c r="H244" s="39"/>
      <c r="I244" s="39"/>
      <c r="J244" s="39"/>
    </row>
    <row r="245" spans="1:10">
      <c r="A245" s="39"/>
      <c r="B245" s="39"/>
      <c r="C245" s="39"/>
      <c r="D245" s="39"/>
      <c r="E245" s="39"/>
      <c r="F245" s="39"/>
      <c r="G245" s="39"/>
      <c r="H245" s="39"/>
      <c r="I245" s="39"/>
      <c r="J245" s="39"/>
    </row>
    <row r="246" spans="1:10">
      <c r="A246" s="39"/>
      <c r="B246" s="39"/>
      <c r="C246" s="39"/>
      <c r="D246" s="39"/>
      <c r="E246" s="39"/>
      <c r="F246" s="39"/>
      <c r="G246" s="39"/>
      <c r="H246" s="39"/>
      <c r="I246" s="39"/>
      <c r="J246" s="39"/>
    </row>
    <row r="247" spans="1:10">
      <c r="A247" s="39"/>
      <c r="B247" s="39"/>
      <c r="C247" s="39"/>
      <c r="D247" s="39"/>
      <c r="E247" s="39"/>
      <c r="F247" s="39"/>
      <c r="G247" s="39"/>
      <c r="H247" s="39"/>
      <c r="I247" s="39"/>
      <c r="J247" s="39"/>
    </row>
    <row r="248" spans="1:10">
      <c r="A248" s="39"/>
      <c r="B248" s="39"/>
      <c r="C248" s="39"/>
      <c r="D248" s="39"/>
      <c r="E248" s="39"/>
      <c r="F248" s="39"/>
      <c r="G248" s="39"/>
      <c r="H248" s="39"/>
      <c r="I248" s="39"/>
      <c r="J248" s="39"/>
    </row>
    <row r="249" spans="1:10">
      <c r="A249" s="39"/>
      <c r="B249" s="39"/>
      <c r="C249" s="39"/>
      <c r="D249" s="39"/>
      <c r="E249" s="39"/>
      <c r="F249" s="39"/>
      <c r="G249" s="39"/>
      <c r="H249" s="39"/>
      <c r="I249" s="39"/>
      <c r="J249" s="39"/>
    </row>
    <row r="250" spans="1:10">
      <c r="A250" s="39"/>
      <c r="B250" s="39"/>
      <c r="C250" s="39"/>
      <c r="D250" s="39"/>
      <c r="E250" s="39"/>
      <c r="F250" s="39"/>
      <c r="G250" s="39"/>
      <c r="H250" s="39"/>
      <c r="I250" s="39"/>
      <c r="J250" s="39"/>
    </row>
    <row r="251" spans="1:10">
      <c r="A251" s="39"/>
      <c r="B251" s="39"/>
      <c r="C251" s="39"/>
      <c r="D251" s="39"/>
      <c r="E251" s="39"/>
      <c r="F251" s="39"/>
      <c r="G251" s="39"/>
      <c r="H251" s="39"/>
      <c r="I251" s="39"/>
      <c r="J251" s="39"/>
    </row>
    <row r="252" spans="1:10">
      <c r="A252" s="39"/>
      <c r="B252" s="39"/>
      <c r="C252" s="39"/>
      <c r="D252" s="39"/>
      <c r="E252" s="39"/>
      <c r="F252" s="39"/>
      <c r="G252" s="39"/>
      <c r="H252" s="39"/>
      <c r="I252" s="39"/>
      <c r="J252" s="39"/>
    </row>
    <row r="253" spans="1:10">
      <c r="A253" s="39"/>
      <c r="B253" s="39"/>
      <c r="C253" s="39"/>
      <c r="D253" s="39"/>
      <c r="E253" s="39"/>
      <c r="F253" s="39"/>
      <c r="G253" s="39"/>
      <c r="H253" s="39"/>
      <c r="I253" s="39"/>
      <c r="J253" s="39"/>
    </row>
    <row r="254" spans="1:10">
      <c r="A254" s="39"/>
      <c r="B254" s="39"/>
      <c r="C254" s="39"/>
      <c r="D254" s="39"/>
      <c r="E254" s="39"/>
      <c r="F254" s="39"/>
      <c r="G254" s="39"/>
      <c r="H254" s="39"/>
      <c r="I254" s="39"/>
      <c r="J254" s="39"/>
    </row>
    <row r="255" spans="1:10">
      <c r="A255" s="39"/>
      <c r="B255" s="39"/>
      <c r="C255" s="39"/>
      <c r="D255" s="39"/>
      <c r="E255" s="39"/>
      <c r="F255" s="39"/>
      <c r="G255" s="39"/>
      <c r="H255" s="39"/>
      <c r="I255" s="39"/>
      <c r="J255" s="39"/>
    </row>
    <row r="256" spans="1:10">
      <c r="A256" s="39"/>
      <c r="B256" s="39"/>
      <c r="C256" s="39"/>
      <c r="D256" s="39"/>
      <c r="E256" s="39"/>
      <c r="F256" s="39"/>
      <c r="G256" s="39"/>
      <c r="H256" s="39"/>
      <c r="I256" s="39"/>
      <c r="J256" s="39"/>
    </row>
    <row r="257" spans="1:10">
      <c r="A257" s="39"/>
      <c r="B257" s="39"/>
      <c r="C257" s="39"/>
      <c r="D257" s="39"/>
      <c r="E257" s="39"/>
      <c r="F257" s="39"/>
      <c r="G257" s="39"/>
      <c r="H257" s="39"/>
      <c r="I257" s="39"/>
      <c r="J257" s="39"/>
    </row>
    <row r="258" spans="1:10">
      <c r="A258" s="39"/>
      <c r="B258" s="39"/>
      <c r="C258" s="39"/>
      <c r="D258" s="39"/>
      <c r="E258" s="39"/>
      <c r="F258" s="39"/>
      <c r="G258" s="39"/>
      <c r="H258" s="39"/>
      <c r="I258" s="39"/>
      <c r="J258" s="39"/>
    </row>
    <row r="259" spans="1:10">
      <c r="A259" s="39"/>
      <c r="B259" s="39"/>
      <c r="C259" s="39"/>
      <c r="D259" s="39"/>
      <c r="E259" s="39"/>
      <c r="F259" s="39"/>
      <c r="G259" s="39"/>
      <c r="H259" s="39"/>
      <c r="I259" s="39"/>
      <c r="J259" s="39"/>
    </row>
    <row r="260" spans="1:10">
      <c r="A260" s="39"/>
      <c r="B260" s="39"/>
      <c r="C260" s="39"/>
      <c r="D260" s="39"/>
      <c r="E260" s="39"/>
      <c r="F260" s="39"/>
      <c r="G260" s="39"/>
      <c r="H260" s="39"/>
      <c r="I260" s="39"/>
      <c r="J260" s="39"/>
    </row>
    <row r="261" spans="1:10">
      <c r="A261" s="39"/>
      <c r="B261" s="39"/>
      <c r="C261" s="39"/>
      <c r="D261" s="39"/>
      <c r="E261" s="39"/>
      <c r="F261" s="39"/>
      <c r="G261" s="39"/>
      <c r="H261" s="39"/>
      <c r="I261" s="39"/>
      <c r="J261" s="39"/>
    </row>
    <row r="262" spans="1:10">
      <c r="A262" s="39"/>
      <c r="B262" s="39"/>
      <c r="C262" s="39"/>
      <c r="D262" s="39"/>
      <c r="E262" s="39"/>
      <c r="F262" s="39"/>
      <c r="G262" s="39"/>
      <c r="H262" s="39"/>
      <c r="I262" s="39"/>
      <c r="J262" s="39"/>
    </row>
    <row r="263" spans="1:10">
      <c r="A263" s="39"/>
      <c r="B263" s="39"/>
      <c r="C263" s="39"/>
      <c r="D263" s="39"/>
      <c r="E263" s="39"/>
      <c r="F263" s="39"/>
      <c r="G263" s="39"/>
      <c r="H263" s="39"/>
      <c r="I263" s="39"/>
      <c r="J263" s="39"/>
    </row>
    <row r="264" spans="1:10">
      <c r="A264" s="39"/>
      <c r="B264" s="39"/>
      <c r="C264" s="39"/>
      <c r="D264" s="39"/>
      <c r="E264" s="39"/>
      <c r="F264" s="39"/>
      <c r="G264" s="39"/>
      <c r="H264" s="39"/>
      <c r="I264" s="39"/>
      <c r="J264" s="39"/>
    </row>
    <row r="265" spans="1:10">
      <c r="A265" s="39"/>
      <c r="B265" s="39"/>
      <c r="C265" s="39"/>
      <c r="D265" s="39"/>
      <c r="E265" s="39"/>
      <c r="F265" s="39"/>
      <c r="G265" s="39"/>
      <c r="H265" s="39"/>
      <c r="I265" s="39"/>
      <c r="J265" s="39"/>
    </row>
    <row r="266" spans="1:10">
      <c r="A266" s="39"/>
      <c r="B266" s="39"/>
      <c r="C266" s="39"/>
      <c r="D266" s="39"/>
      <c r="E266" s="39"/>
      <c r="F266" s="39"/>
      <c r="G266" s="39"/>
      <c r="H266" s="39"/>
      <c r="I266" s="39"/>
      <c r="J266" s="39"/>
    </row>
    <row r="267" spans="1:10">
      <c r="A267" s="39"/>
      <c r="B267" s="39"/>
      <c r="C267" s="39"/>
      <c r="D267" s="39"/>
      <c r="E267" s="39"/>
      <c r="F267" s="39"/>
      <c r="G267" s="39"/>
      <c r="H267" s="39"/>
      <c r="I267" s="39"/>
      <c r="J267" s="39"/>
    </row>
    <row r="268" spans="1:10">
      <c r="A268" s="39"/>
      <c r="B268" s="39"/>
      <c r="C268" s="39"/>
      <c r="D268" s="39"/>
      <c r="E268" s="39"/>
      <c r="F268" s="39"/>
      <c r="G268" s="39"/>
      <c r="H268" s="39"/>
      <c r="I268" s="39"/>
      <c r="J268" s="39"/>
    </row>
    <row r="269" spans="1:10">
      <c r="A269" s="39"/>
      <c r="B269" s="39"/>
      <c r="C269" s="39"/>
      <c r="D269" s="39"/>
      <c r="E269" s="39"/>
      <c r="F269" s="39"/>
      <c r="G269" s="39"/>
      <c r="H269" s="39"/>
      <c r="I269" s="39"/>
      <c r="J269" s="39"/>
    </row>
    <row r="270" spans="1:10">
      <c r="A270" s="39"/>
      <c r="B270" s="39"/>
      <c r="C270" s="39"/>
      <c r="D270" s="39"/>
      <c r="E270" s="39"/>
      <c r="F270" s="39"/>
      <c r="G270" s="39"/>
      <c r="H270" s="39"/>
      <c r="I270" s="39"/>
      <c r="J270" s="39"/>
    </row>
    <row r="271" spans="1:10">
      <c r="A271" s="39"/>
      <c r="B271" s="39"/>
      <c r="C271" s="39"/>
      <c r="D271" s="39"/>
      <c r="E271" s="39"/>
      <c r="F271" s="39"/>
      <c r="G271" s="39"/>
      <c r="H271" s="39"/>
      <c r="I271" s="39"/>
      <c r="J271" s="39"/>
    </row>
    <row r="272" spans="1:10">
      <c r="A272" s="39"/>
      <c r="B272" s="39"/>
      <c r="C272" s="39"/>
      <c r="D272" s="39"/>
      <c r="E272" s="39"/>
      <c r="F272" s="39"/>
      <c r="G272" s="39"/>
      <c r="H272" s="39"/>
      <c r="I272" s="39"/>
      <c r="J272" s="39"/>
    </row>
    <row r="273" spans="1:10">
      <c r="A273" s="39"/>
      <c r="B273" s="39"/>
      <c r="C273" s="39"/>
      <c r="D273" s="39"/>
      <c r="E273" s="39"/>
      <c r="F273" s="39"/>
      <c r="G273" s="39"/>
      <c r="H273" s="39"/>
      <c r="I273" s="39"/>
      <c r="J273" s="39"/>
    </row>
    <row r="274" spans="1:10">
      <c r="A274" s="39"/>
      <c r="B274" s="39"/>
      <c r="C274" s="39"/>
      <c r="D274" s="39"/>
      <c r="E274" s="39"/>
      <c r="F274" s="39"/>
      <c r="G274" s="39"/>
      <c r="H274" s="39"/>
      <c r="I274" s="39"/>
      <c r="J274" s="39"/>
    </row>
    <row r="275" spans="1:10">
      <c r="A275" s="39"/>
      <c r="B275" s="39"/>
      <c r="C275" s="39"/>
      <c r="D275" s="39"/>
      <c r="E275" s="39"/>
      <c r="F275" s="39"/>
      <c r="G275" s="39"/>
      <c r="H275" s="39"/>
      <c r="I275" s="39"/>
      <c r="J275" s="39"/>
    </row>
    <row r="276" spans="1:10">
      <c r="A276" s="39"/>
      <c r="B276" s="39"/>
      <c r="C276" s="39"/>
      <c r="D276" s="39"/>
      <c r="E276" s="39"/>
      <c r="F276" s="39"/>
      <c r="G276" s="39"/>
      <c r="H276" s="39"/>
      <c r="I276" s="39"/>
      <c r="J276" s="39"/>
    </row>
    <row r="277" spans="1:10">
      <c r="A277" s="39"/>
      <c r="B277" s="39"/>
      <c r="C277" s="39"/>
      <c r="D277" s="39"/>
      <c r="E277" s="39"/>
      <c r="F277" s="39"/>
      <c r="G277" s="39"/>
      <c r="H277" s="39"/>
      <c r="I277" s="39"/>
      <c r="J277" s="39"/>
    </row>
    <row r="278" spans="1:10">
      <c r="A278" s="39"/>
      <c r="B278" s="39"/>
      <c r="C278" s="39"/>
      <c r="D278" s="39"/>
      <c r="E278" s="39"/>
      <c r="F278" s="39"/>
      <c r="G278" s="39"/>
      <c r="H278" s="39"/>
      <c r="I278" s="39"/>
      <c r="J278" s="39"/>
    </row>
    <row r="279" spans="1:10">
      <c r="A279" s="39"/>
      <c r="B279" s="39"/>
      <c r="C279" s="39"/>
      <c r="D279" s="39"/>
      <c r="E279" s="39"/>
      <c r="F279" s="39"/>
      <c r="G279" s="39"/>
      <c r="H279" s="39"/>
      <c r="I279" s="39"/>
      <c r="J279" s="39"/>
    </row>
    <row r="280" spans="1:10">
      <c r="A280" s="39"/>
      <c r="B280" s="39"/>
      <c r="C280" s="39"/>
      <c r="D280" s="39"/>
      <c r="E280" s="39"/>
      <c r="F280" s="39"/>
      <c r="G280" s="39"/>
      <c r="H280" s="39"/>
      <c r="I280" s="39"/>
      <c r="J280" s="39"/>
    </row>
    <row r="281" spans="1:10">
      <c r="A281" s="39"/>
      <c r="B281" s="39"/>
      <c r="C281" s="39"/>
      <c r="D281" s="39"/>
      <c r="E281" s="39"/>
      <c r="F281" s="39"/>
      <c r="G281" s="39"/>
      <c r="H281" s="39"/>
      <c r="I281" s="39"/>
      <c r="J281" s="39"/>
    </row>
    <row r="282" spans="1:10">
      <c r="A282" s="39"/>
      <c r="B282" s="39"/>
      <c r="C282" s="39"/>
      <c r="D282" s="39"/>
      <c r="E282" s="39"/>
      <c r="F282" s="39"/>
      <c r="G282" s="39"/>
      <c r="H282" s="39"/>
      <c r="I282" s="39"/>
      <c r="J282" s="39"/>
    </row>
    <row r="283" spans="1:10">
      <c r="A283" s="39"/>
      <c r="B283" s="39"/>
      <c r="C283" s="39"/>
      <c r="D283" s="39"/>
      <c r="E283" s="39"/>
      <c r="F283" s="39"/>
      <c r="G283" s="39"/>
      <c r="H283" s="39"/>
      <c r="I283" s="39"/>
      <c r="J283" s="39"/>
    </row>
    <row r="284" spans="1:10">
      <c r="A284" s="39"/>
      <c r="B284" s="39"/>
      <c r="C284" s="39"/>
      <c r="D284" s="39"/>
      <c r="E284" s="39"/>
      <c r="F284" s="39"/>
      <c r="G284" s="39"/>
      <c r="H284" s="39"/>
      <c r="I284" s="39"/>
      <c r="J284" s="39"/>
    </row>
    <row r="285" spans="1:10">
      <c r="A285" s="39"/>
      <c r="B285" s="39"/>
      <c r="C285" s="39"/>
      <c r="D285" s="39"/>
      <c r="E285" s="39"/>
      <c r="F285" s="39"/>
      <c r="G285" s="39"/>
      <c r="H285" s="39"/>
      <c r="I285" s="39"/>
      <c r="J285" s="39"/>
    </row>
    <row r="286" spans="1:10">
      <c r="A286" s="39"/>
      <c r="B286" s="39"/>
      <c r="C286" s="39"/>
      <c r="D286" s="39"/>
      <c r="E286" s="39"/>
      <c r="F286" s="39"/>
      <c r="G286" s="39"/>
      <c r="H286" s="39"/>
      <c r="I286" s="39"/>
      <c r="J286" s="39"/>
    </row>
    <row r="287" spans="1:10">
      <c r="A287" s="39"/>
      <c r="B287" s="39"/>
      <c r="C287" s="39"/>
      <c r="D287" s="39"/>
      <c r="E287" s="39"/>
      <c r="F287" s="39"/>
      <c r="G287" s="39"/>
      <c r="H287" s="39"/>
      <c r="I287" s="39"/>
      <c r="J287" s="39"/>
    </row>
    <row r="288" spans="1:10">
      <c r="A288" s="39"/>
      <c r="B288" s="39"/>
      <c r="C288" s="39"/>
      <c r="D288" s="39"/>
      <c r="E288" s="39"/>
      <c r="F288" s="39"/>
      <c r="G288" s="39"/>
      <c r="H288" s="39"/>
      <c r="I288" s="39"/>
      <c r="J288" s="39"/>
    </row>
    <row r="289" spans="1:10">
      <c r="A289" s="39"/>
      <c r="B289" s="39"/>
      <c r="C289" s="39"/>
      <c r="D289" s="39"/>
      <c r="E289" s="39"/>
      <c r="F289" s="39"/>
      <c r="G289" s="39"/>
      <c r="H289" s="39"/>
      <c r="I289" s="39"/>
      <c r="J289" s="39"/>
    </row>
    <row r="290" spans="1:10">
      <c r="A290" s="39"/>
      <c r="B290" s="39"/>
      <c r="C290" s="39"/>
      <c r="D290" s="39"/>
      <c r="E290" s="39"/>
      <c r="F290" s="39"/>
      <c r="G290" s="39"/>
      <c r="H290" s="39"/>
      <c r="I290" s="39"/>
      <c r="J290" s="39"/>
    </row>
    <row r="291" spans="1:10">
      <c r="A291" s="39"/>
      <c r="B291" s="39"/>
      <c r="C291" s="39"/>
      <c r="D291" s="39"/>
      <c r="E291" s="39"/>
      <c r="F291" s="39"/>
      <c r="G291" s="39"/>
      <c r="H291" s="39"/>
      <c r="I291" s="39"/>
      <c r="J291" s="39"/>
    </row>
    <row r="292" spans="1:10">
      <c r="A292" s="39"/>
      <c r="B292" s="39"/>
      <c r="C292" s="39"/>
      <c r="D292" s="39"/>
      <c r="E292" s="39"/>
      <c r="F292" s="39"/>
      <c r="G292" s="39"/>
      <c r="H292" s="39"/>
      <c r="I292" s="39"/>
      <c r="J292" s="39"/>
    </row>
    <row r="293" spans="1:10">
      <c r="A293" s="39"/>
      <c r="B293" s="39"/>
      <c r="C293" s="39"/>
      <c r="D293" s="39"/>
      <c r="E293" s="39"/>
      <c r="F293" s="39"/>
      <c r="G293" s="39"/>
      <c r="H293" s="39"/>
      <c r="I293" s="39"/>
      <c r="J293" s="39"/>
    </row>
    <row r="294" spans="1:10">
      <c r="A294" s="39"/>
      <c r="B294" s="39"/>
      <c r="C294" s="39"/>
      <c r="D294" s="39"/>
      <c r="E294" s="39"/>
      <c r="F294" s="39"/>
      <c r="G294" s="39"/>
      <c r="H294" s="39"/>
      <c r="I294" s="39"/>
      <c r="J294" s="39"/>
    </row>
    <row r="295" spans="1:10">
      <c r="A295" s="39"/>
    </row>
  </sheetData>
  <mergeCells count="60">
    <mergeCell ref="A1:J1"/>
    <mergeCell ref="A2:J2"/>
    <mergeCell ref="A4:A6"/>
    <mergeCell ref="B4:F5"/>
    <mergeCell ref="G4:G6"/>
    <mergeCell ref="H4:H6"/>
    <mergeCell ref="I4:I6"/>
    <mergeCell ref="J4:K4"/>
    <mergeCell ref="J5:J6"/>
    <mergeCell ref="K5:K6"/>
    <mergeCell ref="L5:L6"/>
    <mergeCell ref="A22:A23"/>
    <mergeCell ref="A24:A26"/>
    <mergeCell ref="A30:A31"/>
    <mergeCell ref="A37:A38"/>
    <mergeCell ref="A76:A79"/>
    <mergeCell ref="A56:A58"/>
    <mergeCell ref="I49:I50"/>
    <mergeCell ref="J49:J50"/>
    <mergeCell ref="K49:K50"/>
    <mergeCell ref="A67:A75"/>
    <mergeCell ref="G49:G50"/>
    <mergeCell ref="H49:H50"/>
    <mergeCell ref="F49:F50"/>
    <mergeCell ref="E49:E50"/>
    <mergeCell ref="B49:B50"/>
    <mergeCell ref="A49:A50"/>
    <mergeCell ref="E119:E122"/>
    <mergeCell ref="A83:A86"/>
    <mergeCell ref="A87:A91"/>
    <mergeCell ref="A97:A99"/>
    <mergeCell ref="A100:A104"/>
    <mergeCell ref="A105:A109"/>
    <mergeCell ref="A111:A113"/>
    <mergeCell ref="B111:B113"/>
    <mergeCell ref="A119:A122"/>
    <mergeCell ref="B119:B122"/>
    <mergeCell ref="A92:A95"/>
    <mergeCell ref="A128:A134"/>
    <mergeCell ref="B128:B134"/>
    <mergeCell ref="E128:E134"/>
    <mergeCell ref="A144:A149"/>
    <mergeCell ref="B144:B149"/>
    <mergeCell ref="E144:E149"/>
    <mergeCell ref="A156:A161"/>
    <mergeCell ref="B156:B161"/>
    <mergeCell ref="E156:E161"/>
    <mergeCell ref="A168:A173"/>
    <mergeCell ref="B168:B173"/>
    <mergeCell ref="E168:E173"/>
    <mergeCell ref="A210:A220"/>
    <mergeCell ref="A221:A231"/>
    <mergeCell ref="A232:F232"/>
    <mergeCell ref="A233:B233"/>
    <mergeCell ref="A181:A186"/>
    <mergeCell ref="B181:B186"/>
    <mergeCell ref="E181:E186"/>
    <mergeCell ref="A193:A202"/>
    <mergeCell ref="B193:B202"/>
    <mergeCell ref="E193:E201"/>
  </mergeCells>
  <pageMargins left="0.19685039370078741" right="0" top="0.39370078740157483" bottom="0" header="0" footer="0"/>
  <pageSetup paperSize="9" scale="90" fitToHeight="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01.07.11</vt:lpstr>
      <vt:lpstr>'01.07.11'!Заголовки_для_печати</vt:lpstr>
      <vt:lpstr>'01.07.11'!Область_печати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Bogatova</dc:creator>
  <cp:lastModifiedBy>Kalaeva</cp:lastModifiedBy>
  <cp:lastPrinted>2011-07-14T13:05:57Z</cp:lastPrinted>
  <dcterms:created xsi:type="dcterms:W3CDTF">2011-06-29T07:02:46Z</dcterms:created>
  <dcterms:modified xsi:type="dcterms:W3CDTF">2011-07-15T11:06:07Z</dcterms:modified>
</cp:coreProperties>
</file>