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/>
  </bookViews>
  <sheets>
    <sheet name="01.10.12" sheetId="2" r:id="rId1"/>
  </sheets>
  <definedNames>
    <definedName name="_xlnm.Print_Titles" localSheetId="0">'01.10.12'!$7:$7</definedName>
    <definedName name="_xlnm.Print_Area" localSheetId="0">'01.10.12'!$A$1:$K$288</definedName>
  </definedNames>
  <calcPr calcId="124519"/>
</workbook>
</file>

<file path=xl/calcChain.xml><?xml version="1.0" encoding="utf-8"?>
<calcChain xmlns="http://schemas.openxmlformats.org/spreadsheetml/2006/main">
  <c r="J134" i="2"/>
  <c r="J135"/>
  <c r="J136"/>
  <c r="J137"/>
  <c r="J138"/>
  <c r="J139"/>
  <c r="J140"/>
  <c r="J132"/>
  <c r="J133"/>
  <c r="K15"/>
  <c r="J80"/>
  <c r="J84"/>
  <c r="J49"/>
  <c r="I10"/>
  <c r="J162"/>
  <c r="J163"/>
  <c r="G44"/>
  <c r="K165"/>
  <c r="H125"/>
  <c r="H123"/>
  <c r="H141"/>
  <c r="I141"/>
  <c r="H124"/>
  <c r="H97"/>
  <c r="H128"/>
  <c r="I128"/>
  <c r="G123"/>
  <c r="K282"/>
  <c r="I44"/>
  <c r="H44"/>
  <c r="K80"/>
  <c r="K68"/>
  <c r="K69"/>
  <c r="K70"/>
  <c r="K71"/>
  <c r="K72"/>
  <c r="K73"/>
  <c r="K74"/>
  <c r="K75"/>
  <c r="K76"/>
  <c r="K77"/>
  <c r="J23"/>
  <c r="J24"/>
  <c r="J25"/>
  <c r="J26"/>
  <c r="J27"/>
  <c r="J28"/>
  <c r="J29"/>
  <c r="J30"/>
  <c r="J31"/>
  <c r="J32"/>
  <c r="J33"/>
  <c r="J34"/>
  <c r="J35"/>
  <c r="J36"/>
  <c r="J37"/>
  <c r="J38"/>
  <c r="J39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13"/>
  <c r="K12"/>
  <c r="K164"/>
  <c r="H94"/>
  <c r="H157"/>
  <c r="K96"/>
  <c r="G97"/>
  <c r="I94"/>
  <c r="G94"/>
  <c r="K95"/>
  <c r="J95"/>
  <c r="I167"/>
  <c r="K171"/>
  <c r="J171"/>
  <c r="H167"/>
  <c r="K50"/>
  <c r="K45"/>
  <c r="K46"/>
  <c r="K47"/>
  <c r="K48"/>
  <c r="K49"/>
  <c r="J45"/>
  <c r="J46"/>
  <c r="J47"/>
  <c r="J48"/>
  <c r="K11"/>
  <c r="K42"/>
  <c r="K63"/>
  <c r="K64"/>
  <c r="J63"/>
  <c r="J64"/>
  <c r="K84"/>
  <c r="K85"/>
  <c r="K67"/>
  <c r="K65"/>
  <c r="K285"/>
  <c r="K268"/>
  <c r="K269"/>
  <c r="K270"/>
  <c r="K271"/>
  <c r="K272"/>
  <c r="K273"/>
  <c r="K274"/>
  <c r="K275"/>
  <c r="K276"/>
  <c r="K267"/>
  <c r="K278"/>
  <c r="J276"/>
  <c r="J44" l="1"/>
  <c r="J94"/>
  <c r="K94"/>
  <c r="K235"/>
  <c r="K236"/>
  <c r="K237"/>
  <c r="K238"/>
  <c r="K239"/>
  <c r="K240"/>
  <c r="K241"/>
  <c r="K187"/>
  <c r="K147"/>
  <c r="K148"/>
  <c r="K149"/>
  <c r="I125"/>
  <c r="I123"/>
  <c r="H133"/>
  <c r="I133"/>
  <c r="K127"/>
  <c r="I126"/>
  <c r="H126"/>
  <c r="H122" s="1"/>
  <c r="K104"/>
  <c r="J147"/>
  <c r="J148"/>
  <c r="J149"/>
  <c r="J96"/>
  <c r="G128"/>
  <c r="G125"/>
  <c r="G141"/>
  <c r="G133"/>
  <c r="K126" l="1"/>
  <c r="G244"/>
  <c r="K256"/>
  <c r="J256"/>
  <c r="G230"/>
  <c r="G183"/>
  <c r="K186"/>
  <c r="J187"/>
  <c r="G167"/>
  <c r="K66"/>
  <c r="H10"/>
  <c r="G10"/>
  <c r="I244"/>
  <c r="H244"/>
  <c r="I230"/>
  <c r="H230"/>
  <c r="J62" l="1"/>
  <c r="J61"/>
  <c r="J233"/>
  <c r="G218"/>
  <c r="G215" s="1"/>
  <c r="G198"/>
  <c r="G214" s="1"/>
  <c r="G124"/>
  <c r="G122" s="1"/>
  <c r="I264"/>
  <c r="I243"/>
  <c r="H243"/>
  <c r="I215"/>
  <c r="I229" s="1"/>
  <c r="H215"/>
  <c r="H229" s="1"/>
  <c r="H183"/>
  <c r="I198"/>
  <c r="I214" s="1"/>
  <c r="H198"/>
  <c r="H214" s="1"/>
  <c r="I124"/>
  <c r="I122" s="1"/>
  <c r="I97"/>
  <c r="J200"/>
  <c r="I183"/>
  <c r="J161"/>
  <c r="K161"/>
  <c r="J105"/>
  <c r="K109"/>
  <c r="K110"/>
  <c r="K135"/>
  <c r="K136"/>
  <c r="K137"/>
  <c r="K138"/>
  <c r="K139"/>
  <c r="K140"/>
  <c r="J120"/>
  <c r="K120"/>
  <c r="J114"/>
  <c r="K114"/>
  <c r="K115"/>
  <c r="K116"/>
  <c r="K117"/>
  <c r="K62"/>
  <c r="K20"/>
  <c r="K21"/>
  <c r="K22"/>
  <c r="K203"/>
  <c r="K205"/>
  <c r="K206"/>
  <c r="K17"/>
  <c r="K260"/>
  <c r="K259"/>
  <c r="K258"/>
  <c r="K257"/>
  <c r="K225"/>
  <c r="K224"/>
  <c r="K223"/>
  <c r="K222"/>
  <c r="K210"/>
  <c r="K209"/>
  <c r="K208"/>
  <c r="K207"/>
  <c r="K193"/>
  <c r="K192"/>
  <c r="K191"/>
  <c r="K190"/>
  <c r="K178"/>
  <c r="K177"/>
  <c r="K176"/>
  <c r="K175"/>
  <c r="K173"/>
  <c r="K174"/>
  <c r="K287"/>
  <c r="J287"/>
  <c r="K286"/>
  <c r="J286"/>
  <c r="J285"/>
  <c r="K284"/>
  <c r="J284"/>
  <c r="C284"/>
  <c r="K283"/>
  <c r="J283"/>
  <c r="K281"/>
  <c r="J281"/>
  <c r="K280"/>
  <c r="J280"/>
  <c r="K279"/>
  <c r="J279"/>
  <c r="J278"/>
  <c r="C278"/>
  <c r="I277"/>
  <c r="H277"/>
  <c r="G277"/>
  <c r="J275"/>
  <c r="J274"/>
  <c r="J273"/>
  <c r="J272"/>
  <c r="J271"/>
  <c r="J270"/>
  <c r="J269"/>
  <c r="J268"/>
  <c r="J267"/>
  <c r="I266"/>
  <c r="H266"/>
  <c r="G266"/>
  <c r="G265" s="1"/>
  <c r="K263"/>
  <c r="J263"/>
  <c r="K262"/>
  <c r="J262"/>
  <c r="K261"/>
  <c r="G254"/>
  <c r="G264" s="1"/>
  <c r="K248"/>
  <c r="J248"/>
  <c r="K247"/>
  <c r="J247"/>
  <c r="K245"/>
  <c r="J245"/>
  <c r="H264"/>
  <c r="K242"/>
  <c r="J242"/>
  <c r="J241"/>
  <c r="K233"/>
  <c r="K232"/>
  <c r="J232"/>
  <c r="K231"/>
  <c r="G243"/>
  <c r="K228"/>
  <c r="J228"/>
  <c r="K227"/>
  <c r="J227"/>
  <c r="K226"/>
  <c r="K221"/>
  <c r="K220"/>
  <c r="J220"/>
  <c r="K218"/>
  <c r="J218"/>
  <c r="K217"/>
  <c r="J217"/>
  <c r="K216"/>
  <c r="G229"/>
  <c r="K212"/>
  <c r="J212"/>
  <c r="K211"/>
  <c r="G204"/>
  <c r="J203"/>
  <c r="K200"/>
  <c r="K199"/>
  <c r="J199"/>
  <c r="K196"/>
  <c r="J196"/>
  <c r="K195"/>
  <c r="J195"/>
  <c r="K194"/>
  <c r="K189"/>
  <c r="K185"/>
  <c r="J185"/>
  <c r="K184"/>
  <c r="I197"/>
  <c r="H197"/>
  <c r="G197"/>
  <c r="K181"/>
  <c r="J181"/>
  <c r="K180"/>
  <c r="J180"/>
  <c r="K179"/>
  <c r="G172"/>
  <c r="G182" s="1"/>
  <c r="G86" s="1"/>
  <c r="K169"/>
  <c r="H182"/>
  <c r="H86" s="1"/>
  <c r="K163"/>
  <c r="K162"/>
  <c r="K156"/>
  <c r="J156"/>
  <c r="K152"/>
  <c r="K151"/>
  <c r="K146"/>
  <c r="J146"/>
  <c r="K145"/>
  <c r="K144"/>
  <c r="J144"/>
  <c r="K142"/>
  <c r="K134"/>
  <c r="K132"/>
  <c r="K131"/>
  <c r="J131"/>
  <c r="K130"/>
  <c r="J130"/>
  <c r="K129"/>
  <c r="J129"/>
  <c r="K121"/>
  <c r="K119"/>
  <c r="J119"/>
  <c r="K112"/>
  <c r="J112"/>
  <c r="K111"/>
  <c r="J111"/>
  <c r="K105"/>
  <c r="K103"/>
  <c r="J103"/>
  <c r="K102"/>
  <c r="K101"/>
  <c r="K100"/>
  <c r="K99"/>
  <c r="J99"/>
  <c r="K98"/>
  <c r="J98"/>
  <c r="K93"/>
  <c r="K90"/>
  <c r="J90"/>
  <c r="K89"/>
  <c r="J89"/>
  <c r="K88"/>
  <c r="J88"/>
  <c r="K87"/>
  <c r="J87"/>
  <c r="K83"/>
  <c r="K61"/>
  <c r="K60"/>
  <c r="J60"/>
  <c r="K59"/>
  <c r="J59"/>
  <c r="K58"/>
  <c r="J58"/>
  <c r="K53"/>
  <c r="J53"/>
  <c r="K52"/>
  <c r="J52"/>
  <c r="K51"/>
  <c r="J51"/>
  <c r="J50"/>
  <c r="K41"/>
  <c r="J20"/>
  <c r="K16"/>
  <c r="K14"/>
  <c r="J11"/>
  <c r="K97" l="1"/>
  <c r="J113"/>
  <c r="K113"/>
  <c r="K204"/>
  <c r="I182"/>
  <c r="J182" s="1"/>
  <c r="J123"/>
  <c r="H265"/>
  <c r="K108"/>
  <c r="K125"/>
  <c r="K141"/>
  <c r="J215"/>
  <c r="K128"/>
  <c r="K230"/>
  <c r="K266"/>
  <c r="J97"/>
  <c r="J107"/>
  <c r="J108"/>
  <c r="J118"/>
  <c r="K123"/>
  <c r="J124"/>
  <c r="J125"/>
  <c r="J128"/>
  <c r="K133"/>
  <c r="J141"/>
  <c r="J246"/>
  <c r="J277"/>
  <c r="J122"/>
  <c r="J183"/>
  <c r="K198"/>
  <c r="K215"/>
  <c r="J230"/>
  <c r="J244"/>
  <c r="I265"/>
  <c r="J265" s="1"/>
  <c r="J266"/>
  <c r="K172"/>
  <c r="J10"/>
  <c r="J264"/>
  <c r="J198"/>
  <c r="K246"/>
  <c r="K277"/>
  <c r="K10"/>
  <c r="K44"/>
  <c r="K107"/>
  <c r="K118"/>
  <c r="K122"/>
  <c r="K124"/>
  <c r="K167"/>
  <c r="K183"/>
  <c r="J167"/>
  <c r="K244"/>
  <c r="I86" l="1"/>
  <c r="H8"/>
  <c r="K182"/>
  <c r="G8"/>
  <c r="K265"/>
  <c r="K264"/>
  <c r="K106"/>
  <c r="J106"/>
  <c r="J243"/>
  <c r="K243"/>
  <c r="J214"/>
  <c r="K214"/>
  <c r="J197"/>
  <c r="K197"/>
  <c r="J229"/>
  <c r="K229"/>
  <c r="K8" l="1"/>
  <c r="J86"/>
  <c r="K86"/>
  <c r="J8"/>
  <c r="K168" l="1"/>
  <c r="J168"/>
</calcChain>
</file>

<file path=xl/sharedStrings.xml><?xml version="1.0" encoding="utf-8"?>
<sst xmlns="http://schemas.openxmlformats.org/spreadsheetml/2006/main" count="426" uniqueCount="163">
  <si>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</si>
  <si>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</si>
  <si>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</si>
  <si>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</si>
  <si>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</si>
  <si>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</si>
  <si>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</si>
  <si>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</si>
  <si>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</si>
  <si>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</si>
  <si>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</si>
  <si>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</si>
  <si>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</si>
  <si>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</si>
  <si>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0980101</t>
  </si>
  <si>
    <t>242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</si>
  <si>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</si>
  <si>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</si>
  <si>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</si>
  <si>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</si>
  <si>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</si>
  <si>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</si>
  <si>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</si>
  <si>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</si>
  <si>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</si>
  <si>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</si>
  <si>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</si>
  <si>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</si>
  <si>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</si>
  <si>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</si>
  <si>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</si>
  <si>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</si>
  <si>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</si>
  <si>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</si>
  <si>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</si>
  <si>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</si>
  <si>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</si>
  <si>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</si>
  <si>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</si>
  <si>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</si>
  <si>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</si>
  <si>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</si>
  <si>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</si>
  <si>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</si>
  <si>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</si>
  <si>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</si>
  <si>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</si>
  <si>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</si>
  <si>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</si>
  <si>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</si>
  <si>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</si>
  <si>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</si>
  <si>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</si>
  <si>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</si>
  <si>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</si>
  <si>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</si>
  <si>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</si>
  <si>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</si>
  <si>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</si>
  <si>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</si>
  <si>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</si>
  <si>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</si>
  <si>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</si>
  <si>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</si>
  <si>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</si>
  <si>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</si>
  <si>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</si>
  <si>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 xml:space="preserve"> </t>
  </si>
  <si>
    <t>901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</si>
  <si>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</si>
  <si>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</si>
  <si>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</si>
  <si>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</si>
  <si>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</si>
  <si>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</si>
  <si>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</si>
  <si>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</si>
  <si>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</si>
  <si>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</si>
  <si>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</si>
  <si>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</si>
  <si>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</si>
  <si>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</si>
  <si>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</si>
  <si>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</si>
  <si>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</si>
  <si>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</si>
  <si>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</si>
  <si>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</si>
  <si>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</si>
  <si>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</si>
  <si>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</si>
  <si>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</si>
  <si>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</si>
  <si>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</si>
  <si>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</si>
  <si>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</si>
  <si>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</si>
  <si>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</si>
  <si>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</si>
  <si>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 на 2011-2012 годы"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</si>
  <si>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</si>
  <si>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</si>
  <si>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</si>
  <si>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</si>
  <si>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</si>
  <si>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</si>
  <si>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</si>
  <si>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</si>
  <si>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</si>
  <si>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</si>
  <si>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</si>
  <si>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</si>
  <si>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Ведомственная  целевая программа "Переселение граждан города Саратова из аварийного жилищного фонда в 2012 году"</t>
  </si>
  <si>
    <t>Долгосрочная целевая программа «Энергосбережение и повышение энергетической эффективности на территории муниципального образования «Город Саратов» на 2012-2014 годы с перспективой до 2020 года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</si>
  <si>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</si>
  <si>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630</t>
  </si>
  <si>
    <t>Субсидии некоммерческим организациям (за исключением муниципальных учреждений)</t>
  </si>
  <si>
    <t>Ведомственная целевая программа"Благоустройство территории Ленинского района муниципального образования "Город Саратов" на 2012 год"</t>
  </si>
  <si>
    <t>Ведомственная целевая программа"Благоустройство территории Заводского района муниципального образования "Город Саратов" на 2012 год"</t>
  </si>
  <si>
    <t>Ведомственная целевая программа"Благоустройство территории Октябрьского района муниципального образования "Город Саратов" на 2012 год"</t>
  </si>
  <si>
    <t>Ведомственная целевая программа"Благоустройство территории Фрунзенского района муниципального образования "Город Саратов" на 2012 год"</t>
  </si>
  <si>
    <t>Ведомственная целевая программа"Благоустройство территории Кировского района муниципального образования "Город Саратов" на 2012 год"</t>
  </si>
  <si>
    <t>Ведомственная целевая программа"Благоустройство территории Волжского района муниципального образования "Город Саратов" на 2012 год"</t>
  </si>
  <si>
    <t>999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</si>
  <si>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</t>
  </si>
  <si>
    <t>Резервные фонды местных администраций (аварийно-восстановительные работы)</t>
  </si>
  <si>
    <t>Софинансирование мероприятий по организации в границах городского округа водоснабжения населения и водоотведения за счет бюджета города</t>
  </si>
  <si>
    <t>Резервные фонды местных администраций (капитальный ремонт многоквартирных домов, ликвидация последствий обильных снегопадов)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</si>
  <si>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</si>
  <si>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</si>
  <si>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</si>
  <si>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</si>
  <si>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</si>
  <si>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 xml:space="preserve">Итого по Волжскому району МО "Город Саратов" </t>
  </si>
  <si>
    <t>Ведомственная целевая программа "Муниципальная адресная программа по проведению капитального ремонта многоквартирных домов на территории муниципального образования "Город Саратов" на 2012 год</t>
  </si>
  <si>
    <t>Ведомственная целевая программа "Переселение граждан города Саратова из аварийного жилищного фонда в 2012 году"</t>
  </si>
  <si>
    <t>1020102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</si>
  <si>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</si>
  <si>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>Возмещение затрат организациям, осуществляющим вывоз и утилизацию (захоронение) крупногабаритных отходов с территории Волжского и Октябрьского районов города в период проведения весенних работ по благоустройству и санитарной очистке территории города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</si>
  <si>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</si>
  <si>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</si>
  <si>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3510530</t>
  </si>
  <si>
    <t xml:space="preserve">Субсидия на реализацию органами местного самоуправления полномочий по организации в границах городского округа водоснабжения населения и водоотведения </t>
  </si>
  <si>
    <t>5200100</t>
  </si>
  <si>
    <t>за 9 месяцев  2012 года</t>
  </si>
  <si>
    <t>Кассовый план            9 месяцев   2012 года</t>
  </si>
  <si>
    <t>Уточненный кассовый план          9 месяцев       2012 года</t>
  </si>
  <si>
    <t>к кассовому плану             9 месяцев                  2012 года</t>
  </si>
  <si>
    <t xml:space="preserve"> к уточненному кассовому плану               9 месяцев         2012 года</t>
  </si>
  <si>
    <t>Реализация включенных в муниципальные целевые программы,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</si>
  <si>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"Обеспечение доступности объектов благоустройства в приоритетных сферах жизнедеятельности для инвалидов и иных маломобильных групп населения " на 2012 год</t>
  </si>
  <si>
    <t>Ведомственная целевая программа «Приобретение коммунальной (специализированной) техники, машин и оборудования, средств транспортных и инвентаря производственного для нужд муниципального образования «Город Саратов» на 2012 год</t>
  </si>
  <si>
    <t>Проведение капитального ремонта (ремонта)муниципальных квартир</t>
  </si>
  <si>
    <t>Проведение мероприятий по обследованию жилищного фонда на предмет аварийности и непригодности для проживания</t>
  </si>
  <si>
    <t>Ведомственная целевая программа "Капитальный ремонт строительных конструкций и устройство индивидуальных тепловых пунктов в многоквартирных домах" на 2012 год</t>
  </si>
  <si>
    <t>Возмещение  затрат, связанных с осуществлением  расходов по обеспечению надлежащего состояния имущества в сфере теплоснабжения, находящегося в муниципальной собственности, и не переданного в аренду и безвозмездное пользование</t>
  </si>
  <si>
    <t>3510522</t>
  </si>
  <si>
    <t>Долгосрочная целевая программа "Энергосбережение и повышение энергетической эффективности на территории муниципального образования "Город Саратов" на 2012-2014 годы с перспективой до 2020 года</t>
  </si>
  <si>
    <t>7951500</t>
  </si>
  <si>
    <t>Ведомственная целевая программа "Капитальный ремонт зданий (помещений) муниципальных бань" на 2012 год</t>
  </si>
  <si>
    <t>Ведомственная целевая программа «Разборка путепровода через железную дорогу в створе ул. им. Орджоникидзе Г.К. в г. Саратове»  на 2012 год</t>
  </si>
  <si>
    <t>Ведомственная целевая программа "Проведение муниципальным образованием "Город Саратов" технической инвентаризации и государственной регистрации объектов недвижимого имущества коммунального назначения, в том числе объектов водоснабжения и водоотведения" на 2012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</si>
</sst>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12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5" fillId="0" borderId="0"/>
    <xf numFmtId="0" fontId="5" fillId="0" borderId="0"/>
  </cellStyleXfs>
  <cellXfs count="24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/>
    <xf numFmtId="49" fontId="3" fillId="0" borderId="2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7" xfId="0" applyNumberFormat="1" applyFont="1" applyBorder="1"/>
    <xf numFmtId="165" fontId="3" fillId="0" borderId="2" xfId="5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4" fontId="3" fillId="3" borderId="2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4" fontId="3" fillId="3" borderId="2" xfId="0" applyNumberFormat="1" applyFont="1" applyFill="1" applyBorder="1" applyAlignment="1"/>
    <xf numFmtId="165" fontId="3" fillId="3" borderId="2" xfId="0" applyNumberFormat="1" applyFont="1" applyFill="1" applyBorder="1"/>
    <xf numFmtId="0" fontId="3" fillId="4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5" borderId="2" xfId="0" applyNumberFormat="1" applyFont="1" applyFill="1" applyBorder="1"/>
    <xf numFmtId="0" fontId="3" fillId="3" borderId="2" xfId="0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horizontal="right" wrapText="1"/>
    </xf>
    <xf numFmtId="0" fontId="2" fillId="3" borderId="2" xfId="0" applyFont="1" applyFill="1" applyBorder="1"/>
    <xf numFmtId="165" fontId="3" fillId="5" borderId="2" xfId="5" applyNumberFormat="1" applyFont="1" applyFill="1" applyBorder="1" applyAlignment="1" applyProtection="1">
      <protection hidden="1"/>
    </xf>
    <xf numFmtId="165" fontId="3" fillId="5" borderId="2" xfId="12" applyNumberFormat="1" applyFont="1" applyFill="1" applyBorder="1" applyAlignment="1" applyProtection="1">
      <protection hidden="1"/>
    </xf>
    <xf numFmtId="165" fontId="3" fillId="5" borderId="2" xfId="0" applyNumberFormat="1" applyFont="1" applyFill="1" applyBorder="1"/>
    <xf numFmtId="166" fontId="3" fillId="3" borderId="2" xfId="4" applyNumberFormat="1" applyFont="1" applyFill="1" applyBorder="1" applyAlignment="1" applyProtection="1">
      <protection hidden="1"/>
    </xf>
    <xf numFmtId="166" fontId="3" fillId="3" borderId="2" xfId="3" applyNumberFormat="1" applyFont="1" applyFill="1" applyBorder="1" applyAlignment="1" applyProtection="1">
      <protection hidden="1"/>
    </xf>
    <xf numFmtId="166" fontId="3" fillId="3" borderId="2" xfId="9" applyNumberFormat="1" applyFont="1" applyFill="1" applyBorder="1" applyAlignment="1" applyProtection="1">
      <protection hidden="1"/>
    </xf>
    <xf numFmtId="166" fontId="3" fillId="3" borderId="2" xfId="8" applyNumberFormat="1" applyFont="1" applyFill="1" applyBorder="1" applyAlignment="1" applyProtection="1">
      <protection hidden="1"/>
    </xf>
    <xf numFmtId="164" fontId="2" fillId="3" borderId="7" xfId="0" applyNumberFormat="1" applyFont="1" applyFill="1" applyBorder="1" applyAlignment="1">
      <alignment horizontal="right"/>
    </xf>
    <xf numFmtId="164" fontId="2" fillId="6" borderId="2" xfId="0" applyNumberFormat="1" applyFont="1" applyFill="1" applyBorder="1"/>
    <xf numFmtId="0" fontId="9" fillId="0" borderId="0" xfId="0" applyFont="1" applyAlignment="1"/>
    <xf numFmtId="0" fontId="9" fillId="0" borderId="10" xfId="0" applyFont="1" applyBorder="1" applyAlignment="1"/>
    <xf numFmtId="0" fontId="8" fillId="0" borderId="0" xfId="0" applyFont="1"/>
    <xf numFmtId="0" fontId="8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right" wrapText="1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/>
    </xf>
    <xf numFmtId="164" fontId="3" fillId="0" borderId="0" xfId="0" applyNumberFormat="1" applyFont="1"/>
    <xf numFmtId="165" fontId="3" fillId="3" borderId="7" xfId="0" applyNumberFormat="1" applyFont="1" applyFill="1" applyBorder="1"/>
    <xf numFmtId="165" fontId="3" fillId="3" borderId="2" xfId="10" applyNumberFormat="1" applyFont="1" applyFill="1" applyBorder="1" applyAlignment="1" applyProtection="1">
      <alignment horizontal="right" wrapText="1"/>
      <protection hidden="1"/>
    </xf>
    <xf numFmtId="0" fontId="11" fillId="0" borderId="2" xfId="0" applyFont="1" applyBorder="1"/>
    <xf numFmtId="0" fontId="3" fillId="0" borderId="3" xfId="0" applyFont="1" applyBorder="1" applyAlignment="1">
      <alignment vertical="center" wrapText="1"/>
    </xf>
    <xf numFmtId="164" fontId="3" fillId="0" borderId="2" xfId="0" applyNumberFormat="1" applyFont="1" applyFill="1" applyBorder="1" applyAlignment="1"/>
    <xf numFmtId="164" fontId="3" fillId="3" borderId="2" xfId="15" applyNumberFormat="1" applyFont="1" applyFill="1" applyBorder="1" applyAlignment="1" applyProtection="1">
      <protection hidden="1"/>
    </xf>
    <xf numFmtId="165" fontId="3" fillId="3" borderId="2" xfId="0" applyNumberFormat="1" applyFont="1" applyFill="1" applyBorder="1" applyAlignment="1"/>
    <xf numFmtId="0" fontId="3" fillId="3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49" fontId="3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" fillId="3" borderId="3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2" fontId="2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0" applyNumberFormat="1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/>
    <xf numFmtId="49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right" vertical="center"/>
    </xf>
    <xf numFmtId="0" fontId="3" fillId="0" borderId="3" xfId="0" applyFont="1" applyFill="1" applyBorder="1"/>
    <xf numFmtId="49" fontId="3" fillId="0" borderId="3" xfId="0" applyNumberFormat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right" vertical="center"/>
    </xf>
    <xf numFmtId="0" fontId="0" fillId="0" borderId="5" xfId="0" applyFill="1" applyBorder="1" applyAlignment="1">
      <alignment horizontal="right" vertical="center"/>
    </xf>
    <xf numFmtId="49" fontId="3" fillId="0" borderId="7" xfId="0" applyNumberFormat="1" applyFont="1" applyFill="1" applyBorder="1" applyAlignment="1">
      <alignment horizontal="right" vertical="center"/>
    </xf>
  </cellXfs>
  <cellStyles count="17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69" xfId="15"/>
    <cellStyle name="Обычный 2 7" xfId="7"/>
    <cellStyle name="Обычный 2 70" xfId="16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8"/>
  <sheetViews>
    <sheetView tabSelected="1" topLeftCell="A263" zoomScale="65" zoomScaleNormal="65" zoomScaleSheetLayoutView="75" workbookViewId="0">
      <selection activeCell="A243" sqref="A243:K264"/>
    </sheetView>
  </sheetViews>
  <sheetFormatPr defaultRowHeight="12.75"/>
  <cols>
    <col min="1" max="1" width="66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8"/>
    </row>
    <row r="2" spans="1:13" ht="16.5" customHeight="1">
      <c r="A2" s="197" t="s">
        <v>145</v>
      </c>
      <c r="B2" s="197"/>
      <c r="C2" s="197"/>
      <c r="D2" s="197"/>
      <c r="E2" s="197"/>
      <c r="F2" s="197"/>
      <c r="G2" s="197"/>
      <c r="H2" s="197"/>
      <c r="I2" s="197"/>
      <c r="J2" s="197"/>
      <c r="K2" s="198"/>
    </row>
    <row r="3" spans="1:13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3" ht="24" customHeight="1">
      <c r="A4" s="199" t="s">
        <v>2</v>
      </c>
      <c r="B4" s="200" t="s">
        <v>3</v>
      </c>
      <c r="C4" s="200"/>
      <c r="D4" s="200"/>
      <c r="E4" s="200"/>
      <c r="F4" s="200"/>
      <c r="G4" s="156" t="s">
        <v>146</v>
      </c>
      <c r="H4" s="156" t="s">
        <v>147</v>
      </c>
      <c r="I4" s="199" t="s">
        <v>4</v>
      </c>
      <c r="J4" s="203" t="s">
        <v>5</v>
      </c>
      <c r="K4" s="199"/>
      <c r="L4" s="76"/>
    </row>
    <row r="5" spans="1:13" ht="27.75" customHeight="1">
      <c r="A5" s="199"/>
      <c r="B5" s="200"/>
      <c r="C5" s="200"/>
      <c r="D5" s="200"/>
      <c r="E5" s="200"/>
      <c r="F5" s="200"/>
      <c r="G5" s="201"/>
      <c r="H5" s="157"/>
      <c r="I5" s="199"/>
      <c r="J5" s="156" t="s">
        <v>148</v>
      </c>
      <c r="K5" s="156" t="s">
        <v>149</v>
      </c>
      <c r="L5" s="188"/>
    </row>
    <row r="6" spans="1:13" ht="84" customHeight="1" thickBot="1">
      <c r="A6" s="199"/>
      <c r="B6" s="7" t="s">
        <v>6</v>
      </c>
      <c r="C6" s="8"/>
      <c r="D6" s="9"/>
      <c r="E6" s="10" t="s">
        <v>7</v>
      </c>
      <c r="F6" s="10" t="s">
        <v>8</v>
      </c>
      <c r="G6" s="202"/>
      <c r="H6" s="158"/>
      <c r="I6" s="199"/>
      <c r="J6" s="158"/>
      <c r="K6" s="158"/>
      <c r="L6" s="188"/>
    </row>
    <row r="7" spans="1:13" ht="23.25" customHeight="1" thickBot="1">
      <c r="A7" s="78">
        <v>1</v>
      </c>
      <c r="B7" s="7">
        <v>2</v>
      </c>
      <c r="C7" s="11"/>
      <c r="D7" s="12"/>
      <c r="E7" s="10">
        <v>3</v>
      </c>
      <c r="F7" s="10">
        <v>4</v>
      </c>
      <c r="G7" s="10">
        <v>5</v>
      </c>
      <c r="H7" s="79">
        <v>6</v>
      </c>
      <c r="I7" s="80">
        <v>7</v>
      </c>
      <c r="J7" s="78">
        <v>8</v>
      </c>
      <c r="K7" s="79">
        <v>9</v>
      </c>
      <c r="L7" s="76"/>
    </row>
    <row r="8" spans="1:13" ht="43.5" customHeight="1">
      <c r="A8" s="13" t="s">
        <v>9</v>
      </c>
      <c r="B8" s="14"/>
      <c r="C8" s="15"/>
      <c r="D8" s="15"/>
      <c r="E8" s="15"/>
      <c r="F8" s="16"/>
      <c r="G8" s="17">
        <f>G10+G44+G86+G265</f>
        <v>1037610.465</v>
      </c>
      <c r="H8" s="17">
        <f>H10+H44+H86+H265</f>
        <v>1243849.2161100002</v>
      </c>
      <c r="I8" s="110">
        <v>1122411.3999999999</v>
      </c>
      <c r="J8" s="18">
        <f>I8/G8*100</f>
        <v>108.1727139288249</v>
      </c>
      <c r="K8" s="18">
        <f>I8/H8*100</f>
        <v>90.236934305447122</v>
      </c>
    </row>
    <row r="9" spans="1:13" ht="28.5" customHeight="1">
      <c r="A9" s="67" t="s">
        <v>10</v>
      </c>
      <c r="B9" s="10"/>
      <c r="C9" s="10"/>
      <c r="D9" s="10"/>
      <c r="E9" s="10"/>
      <c r="F9" s="19"/>
      <c r="G9" s="20"/>
      <c r="H9" s="20"/>
      <c r="I9" s="20"/>
      <c r="J9" s="20"/>
      <c r="K9" s="20"/>
    </row>
    <row r="10" spans="1:13" ht="34.5" customHeight="1">
      <c r="A10" s="206" t="s">
        <v>11</v>
      </c>
      <c r="B10" s="206"/>
      <c r="C10" s="206"/>
      <c r="D10" s="206"/>
      <c r="E10" s="206"/>
      <c r="F10" s="38"/>
      <c r="G10" s="53">
        <f>SUM(G11:G43)</f>
        <v>13468</v>
      </c>
      <c r="H10" s="53">
        <f>SUM(H11:H43)</f>
        <v>528969.27800000005</v>
      </c>
      <c r="I10" s="53">
        <f>SUM(I11,I12,I13,I14,I15,I16,I17,I18,I19,I20,I21,I22,I40,I41,I42)</f>
        <v>419537.09600000002</v>
      </c>
      <c r="J10" s="53">
        <f>I10/G10*100</f>
        <v>3115.0660528660533</v>
      </c>
      <c r="K10" s="53">
        <f>I10/H10*100</f>
        <v>79.312185688031576</v>
      </c>
    </row>
    <row r="11" spans="1:13" ht="96" customHeight="1">
      <c r="A11" s="22" t="s">
        <v>12</v>
      </c>
      <c r="B11" s="10">
        <v>3500202</v>
      </c>
      <c r="C11" s="23"/>
      <c r="D11" s="23"/>
      <c r="E11" s="24" t="s">
        <v>13</v>
      </c>
      <c r="F11" s="10">
        <v>242</v>
      </c>
      <c r="G11" s="20">
        <v>3692</v>
      </c>
      <c r="H11" s="20">
        <v>3536.81</v>
      </c>
      <c r="I11" s="20">
        <v>3536.81</v>
      </c>
      <c r="J11" s="20">
        <f>I11/G11*100</f>
        <v>95.796587215601306</v>
      </c>
      <c r="K11" s="66">
        <f>I11/H11*100</f>
        <v>100</v>
      </c>
    </row>
    <row r="12" spans="1:13" ht="39.75" customHeight="1">
      <c r="A12" s="22" t="s">
        <v>153</v>
      </c>
      <c r="B12" s="10">
        <v>3500204</v>
      </c>
      <c r="C12" s="23"/>
      <c r="D12" s="23"/>
      <c r="E12" s="24" t="s">
        <v>17</v>
      </c>
      <c r="F12" s="10">
        <v>225</v>
      </c>
      <c r="G12" s="20"/>
      <c r="H12" s="20">
        <v>32.03</v>
      </c>
      <c r="I12" s="20">
        <v>23.477</v>
      </c>
      <c r="J12" s="20"/>
      <c r="K12" s="66">
        <f>I12/H12*100</f>
        <v>73.296909147674043</v>
      </c>
    </row>
    <row r="13" spans="1:13" ht="60" customHeight="1">
      <c r="A13" s="22" t="s">
        <v>154</v>
      </c>
      <c r="B13" s="10">
        <v>3500205</v>
      </c>
      <c r="C13" s="23"/>
      <c r="D13" s="23"/>
      <c r="E13" s="24" t="s">
        <v>17</v>
      </c>
      <c r="F13" s="10">
        <v>226</v>
      </c>
      <c r="G13" s="20"/>
      <c r="H13" s="20">
        <v>24.7</v>
      </c>
      <c r="I13" s="20">
        <v>24.7</v>
      </c>
      <c r="J13" s="20"/>
      <c r="K13" s="66">
        <f>I13/H13*100</f>
        <v>100</v>
      </c>
    </row>
    <row r="14" spans="1:13" s="1" customFormat="1" ht="93.75" customHeight="1">
      <c r="A14" s="22" t="s">
        <v>94</v>
      </c>
      <c r="B14" s="96" t="s">
        <v>14</v>
      </c>
      <c r="C14" s="25"/>
      <c r="D14" s="25"/>
      <c r="E14" s="26" t="s">
        <v>13</v>
      </c>
      <c r="F14" s="25">
        <v>242</v>
      </c>
      <c r="G14" s="60"/>
      <c r="H14" s="66">
        <v>168455.8</v>
      </c>
      <c r="I14" s="66">
        <v>168455.8</v>
      </c>
      <c r="J14" s="20"/>
      <c r="K14" s="28">
        <f t="shared" ref="K14:K40" si="0">I14/H14*100</f>
        <v>100</v>
      </c>
    </row>
    <row r="15" spans="1:13" s="1" customFormat="1" ht="108.75" customHeight="1">
      <c r="A15" s="95" t="s">
        <v>110</v>
      </c>
      <c r="B15" s="96" t="s">
        <v>16</v>
      </c>
      <c r="C15" s="97"/>
      <c r="D15" s="97"/>
      <c r="E15" s="96" t="s">
        <v>17</v>
      </c>
      <c r="F15" s="97">
        <v>310</v>
      </c>
      <c r="G15" s="121"/>
      <c r="H15" s="121">
        <v>164373.73000000001</v>
      </c>
      <c r="I15" s="136">
        <v>84668.1</v>
      </c>
      <c r="J15" s="20"/>
      <c r="K15" s="28">
        <f t="shared" si="0"/>
        <v>51.509508240763289</v>
      </c>
    </row>
    <row r="16" spans="1:13" s="1" customFormat="1" ht="70.5" customHeight="1">
      <c r="A16" s="22" t="s">
        <v>105</v>
      </c>
      <c r="B16" s="96" t="s">
        <v>20</v>
      </c>
      <c r="C16" s="25"/>
      <c r="D16" s="25"/>
      <c r="E16" s="26" t="s">
        <v>13</v>
      </c>
      <c r="F16" s="25">
        <v>242</v>
      </c>
      <c r="G16" s="20"/>
      <c r="H16" s="66">
        <v>47109.351999999999</v>
      </c>
      <c r="I16" s="66">
        <v>47109.351999999999</v>
      </c>
      <c r="J16" s="20"/>
      <c r="K16" s="28">
        <f t="shared" si="0"/>
        <v>100</v>
      </c>
      <c r="M16" s="130"/>
    </row>
    <row r="17" spans="1:12" s="1" customFormat="1" ht="74.25" customHeight="1">
      <c r="A17" s="22" t="s">
        <v>106</v>
      </c>
      <c r="B17" s="96" t="s">
        <v>20</v>
      </c>
      <c r="C17" s="25"/>
      <c r="D17" s="25"/>
      <c r="E17" s="26" t="s">
        <v>13</v>
      </c>
      <c r="F17" s="25">
        <v>242</v>
      </c>
      <c r="G17" s="20"/>
      <c r="H17" s="66">
        <v>15703.118</v>
      </c>
      <c r="I17" s="66">
        <v>15703.118</v>
      </c>
      <c r="J17" s="20"/>
      <c r="K17" s="28">
        <f t="shared" si="0"/>
        <v>100</v>
      </c>
    </row>
    <row r="18" spans="1:12" s="1" customFormat="1" ht="91.5" customHeight="1">
      <c r="A18" s="95" t="s">
        <v>111</v>
      </c>
      <c r="B18" s="96" t="s">
        <v>22</v>
      </c>
      <c r="C18" s="97"/>
      <c r="D18" s="97"/>
      <c r="E18" s="96" t="s">
        <v>17</v>
      </c>
      <c r="F18" s="97">
        <v>310</v>
      </c>
      <c r="G18" s="66"/>
      <c r="H18" s="20">
        <v>45967.775999999998</v>
      </c>
      <c r="I18" s="20">
        <v>23679.7</v>
      </c>
      <c r="J18" s="66"/>
      <c r="K18" s="131"/>
    </row>
    <row r="19" spans="1:12" s="1" customFormat="1" ht="104.25" customHeight="1">
      <c r="A19" s="95" t="s">
        <v>112</v>
      </c>
      <c r="B19" s="96" t="s">
        <v>22</v>
      </c>
      <c r="C19" s="97"/>
      <c r="D19" s="97"/>
      <c r="E19" s="96" t="s">
        <v>17</v>
      </c>
      <c r="F19" s="97">
        <v>310</v>
      </c>
      <c r="G19" s="132"/>
      <c r="H19" s="20">
        <v>15322.583000000001</v>
      </c>
      <c r="I19" s="20">
        <v>7892.6</v>
      </c>
      <c r="J19" s="66"/>
      <c r="K19" s="131"/>
    </row>
    <row r="20" spans="1:12" ht="77.25" customHeight="1">
      <c r="A20" s="128" t="s">
        <v>155</v>
      </c>
      <c r="B20" s="25">
        <v>7951800</v>
      </c>
      <c r="C20" s="25"/>
      <c r="D20" s="25"/>
      <c r="E20" s="26" t="s">
        <v>13</v>
      </c>
      <c r="F20" s="25">
        <v>242</v>
      </c>
      <c r="G20" s="20">
        <v>9776</v>
      </c>
      <c r="H20" s="20">
        <v>17102.400000000001</v>
      </c>
      <c r="I20" s="20">
        <v>17102.400000000001</v>
      </c>
      <c r="J20" s="20">
        <f t="shared" ref="J20:J39" si="1">I20/G20*100</f>
        <v>174.94271685761049</v>
      </c>
      <c r="K20" s="61">
        <f t="shared" si="0"/>
        <v>100</v>
      </c>
    </row>
    <row r="21" spans="1:12" ht="99.75" customHeight="1">
      <c r="A21" s="22" t="s">
        <v>135</v>
      </c>
      <c r="B21" s="25">
        <v>7955200</v>
      </c>
      <c r="C21" s="25"/>
      <c r="D21" s="25"/>
      <c r="E21" s="26" t="s">
        <v>13</v>
      </c>
      <c r="F21" s="25" t="s">
        <v>15</v>
      </c>
      <c r="G21" s="20"/>
      <c r="H21" s="20">
        <v>1296.519</v>
      </c>
      <c r="I21" s="20">
        <v>1296.519</v>
      </c>
      <c r="J21" s="20"/>
      <c r="K21" s="61">
        <f t="shared" si="0"/>
        <v>100</v>
      </c>
      <c r="L21" s="6"/>
    </row>
    <row r="22" spans="1:12" ht="68.25" customHeight="1">
      <c r="A22" s="95" t="s">
        <v>136</v>
      </c>
      <c r="B22" s="97">
        <v>7955300</v>
      </c>
      <c r="C22" s="25"/>
      <c r="D22" s="25"/>
      <c r="E22" s="26" t="s">
        <v>17</v>
      </c>
      <c r="F22" s="25" t="s">
        <v>18</v>
      </c>
      <c r="G22" s="20"/>
      <c r="H22" s="66">
        <v>25873.33</v>
      </c>
      <c r="I22" s="20">
        <v>25873.34</v>
      </c>
      <c r="J22" s="20"/>
      <c r="K22" s="61">
        <f t="shared" si="0"/>
        <v>100.00003864983749</v>
      </c>
      <c r="L22" s="6"/>
    </row>
    <row r="23" spans="1:12" ht="63" hidden="1" customHeight="1">
      <c r="A23" s="95" t="s">
        <v>19</v>
      </c>
      <c r="B23" s="97" t="s">
        <v>20</v>
      </c>
      <c r="C23" s="25"/>
      <c r="D23" s="25"/>
      <c r="E23" s="26" t="s">
        <v>13</v>
      </c>
      <c r="F23" s="25" t="s">
        <v>15</v>
      </c>
      <c r="G23" s="20">
        <v>0</v>
      </c>
      <c r="H23" s="66"/>
      <c r="I23" s="20"/>
      <c r="J23" s="20" t="e">
        <f t="shared" si="1"/>
        <v>#DIV/0!</v>
      </c>
      <c r="K23" s="61" t="e">
        <f t="shared" si="0"/>
        <v>#DIV/0!</v>
      </c>
    </row>
    <row r="24" spans="1:12" ht="63" hidden="1" customHeight="1">
      <c r="A24" s="95" t="s">
        <v>21</v>
      </c>
      <c r="B24" s="97" t="s">
        <v>22</v>
      </c>
      <c r="C24" s="25"/>
      <c r="D24" s="25"/>
      <c r="E24" s="26" t="s">
        <v>17</v>
      </c>
      <c r="F24" s="25" t="s">
        <v>18</v>
      </c>
      <c r="G24" s="20">
        <v>0</v>
      </c>
      <c r="H24" s="66"/>
      <c r="I24" s="20"/>
      <c r="J24" s="20" t="e">
        <f t="shared" si="1"/>
        <v>#DIV/0!</v>
      </c>
      <c r="K24" s="61" t="e">
        <f t="shared" si="0"/>
        <v>#DIV/0!</v>
      </c>
    </row>
    <row r="25" spans="1:12" ht="75.75" hidden="1" customHeight="1">
      <c r="A25" s="95" t="s">
        <v>23</v>
      </c>
      <c r="B25" s="97">
        <v>1020102</v>
      </c>
      <c r="C25" s="25"/>
      <c r="D25" s="25"/>
      <c r="E25" s="26" t="s">
        <v>24</v>
      </c>
      <c r="F25" s="25">
        <v>310</v>
      </c>
      <c r="G25" s="20">
        <v>0</v>
      </c>
      <c r="H25" s="100"/>
      <c r="I25" s="27"/>
      <c r="J25" s="20" t="e">
        <f t="shared" si="1"/>
        <v>#DIV/0!</v>
      </c>
      <c r="K25" s="61" t="e">
        <f t="shared" si="0"/>
        <v>#DIV/0!</v>
      </c>
    </row>
    <row r="26" spans="1:12" ht="46.5" hidden="1" customHeight="1">
      <c r="A26" s="95" t="s">
        <v>25</v>
      </c>
      <c r="B26" s="97">
        <v>3500201</v>
      </c>
      <c r="C26" s="25"/>
      <c r="D26" s="25"/>
      <c r="E26" s="26" t="s">
        <v>17</v>
      </c>
      <c r="F26" s="25">
        <v>225</v>
      </c>
      <c r="G26" s="20">
        <v>0</v>
      </c>
      <c r="H26" s="90"/>
      <c r="I26" s="27"/>
      <c r="J26" s="20" t="e">
        <f t="shared" si="1"/>
        <v>#DIV/0!</v>
      </c>
      <c r="K26" s="61" t="e">
        <f t="shared" si="0"/>
        <v>#DIV/0!</v>
      </c>
    </row>
    <row r="27" spans="1:12" ht="35.25" hidden="1" customHeight="1">
      <c r="A27" s="95" t="s">
        <v>107</v>
      </c>
      <c r="B27" s="97">
        <v>3500201</v>
      </c>
      <c r="C27" s="25"/>
      <c r="D27" s="25"/>
      <c r="E27" s="26" t="s">
        <v>17</v>
      </c>
      <c r="F27" s="25">
        <v>225</v>
      </c>
      <c r="G27" s="20">
        <v>0</v>
      </c>
      <c r="H27" s="90"/>
      <c r="I27" s="28"/>
      <c r="J27" s="20" t="e">
        <f t="shared" si="1"/>
        <v>#DIV/0!</v>
      </c>
      <c r="K27" s="61" t="e">
        <f t="shared" si="0"/>
        <v>#DIV/0!</v>
      </c>
    </row>
    <row r="28" spans="1:12" ht="90.75" hidden="1" customHeight="1">
      <c r="A28" s="95"/>
      <c r="B28" s="97"/>
      <c r="C28" s="25"/>
      <c r="D28" s="25"/>
      <c r="E28" s="26"/>
      <c r="F28" s="25"/>
      <c r="G28" s="20">
        <v>0</v>
      </c>
      <c r="H28" s="137"/>
      <c r="I28" s="90"/>
      <c r="J28" s="20" t="e">
        <f t="shared" si="1"/>
        <v>#DIV/0!</v>
      </c>
      <c r="K28" s="61" t="e">
        <f t="shared" si="0"/>
        <v>#DIV/0!</v>
      </c>
    </row>
    <row r="29" spans="1:12" ht="81.75" hidden="1" customHeight="1">
      <c r="A29" s="95" t="s">
        <v>26</v>
      </c>
      <c r="B29" s="97">
        <v>3500304</v>
      </c>
      <c r="C29" s="25"/>
      <c r="D29" s="25"/>
      <c r="E29" s="26" t="s">
        <v>24</v>
      </c>
      <c r="F29" s="25">
        <v>310</v>
      </c>
      <c r="G29" s="20">
        <v>0</v>
      </c>
      <c r="H29" s="100"/>
      <c r="I29" s="27"/>
      <c r="J29" s="20" t="e">
        <f t="shared" si="1"/>
        <v>#DIV/0!</v>
      </c>
      <c r="K29" s="61" t="e">
        <f t="shared" si="0"/>
        <v>#DIV/0!</v>
      </c>
    </row>
    <row r="30" spans="1:12" ht="67.5" hidden="1" customHeight="1">
      <c r="A30" s="138" t="s">
        <v>27</v>
      </c>
      <c r="B30" s="97">
        <v>7951800</v>
      </c>
      <c r="C30" s="42"/>
      <c r="D30" s="25"/>
      <c r="E30" s="26" t="s">
        <v>28</v>
      </c>
      <c r="F30" s="25">
        <v>226</v>
      </c>
      <c r="G30" s="20">
        <v>0</v>
      </c>
      <c r="H30" s="66"/>
      <c r="I30" s="20"/>
      <c r="J30" s="20" t="e">
        <f t="shared" si="1"/>
        <v>#DIV/0!</v>
      </c>
      <c r="K30" s="61" t="e">
        <f t="shared" si="0"/>
        <v>#DIV/0!</v>
      </c>
    </row>
    <row r="31" spans="1:12" ht="56.25" hidden="1" customHeight="1">
      <c r="A31" s="139"/>
      <c r="B31" s="97">
        <v>7951800</v>
      </c>
      <c r="C31" s="42"/>
      <c r="D31" s="25"/>
      <c r="E31" s="26" t="s">
        <v>13</v>
      </c>
      <c r="F31" s="25">
        <v>242</v>
      </c>
      <c r="G31" s="20">
        <v>0</v>
      </c>
      <c r="H31" s="66"/>
      <c r="I31" s="20"/>
      <c r="J31" s="20" t="e">
        <f t="shared" si="1"/>
        <v>#DIV/0!</v>
      </c>
      <c r="K31" s="61" t="e">
        <f t="shared" si="0"/>
        <v>#DIV/0!</v>
      </c>
    </row>
    <row r="32" spans="1:12" ht="66.75" hidden="1" customHeight="1">
      <c r="A32" s="189" t="s">
        <v>29</v>
      </c>
      <c r="B32" s="97">
        <v>7951900</v>
      </c>
      <c r="C32" s="42"/>
      <c r="D32" s="25"/>
      <c r="E32" s="26" t="s">
        <v>24</v>
      </c>
      <c r="F32" s="25">
        <v>310</v>
      </c>
      <c r="G32" s="20">
        <v>0</v>
      </c>
      <c r="H32" s="66"/>
      <c r="I32" s="20"/>
      <c r="J32" s="20" t="e">
        <f t="shared" si="1"/>
        <v>#DIV/0!</v>
      </c>
      <c r="K32" s="61" t="e">
        <f t="shared" si="0"/>
        <v>#DIV/0!</v>
      </c>
    </row>
    <row r="33" spans="1:11" ht="41.25" hidden="1" customHeight="1">
      <c r="A33" s="190"/>
      <c r="B33" s="97">
        <v>7951900</v>
      </c>
      <c r="C33" s="42"/>
      <c r="D33" s="25"/>
      <c r="E33" s="26" t="s">
        <v>30</v>
      </c>
      <c r="F33" s="25">
        <v>310</v>
      </c>
      <c r="G33" s="20">
        <v>0</v>
      </c>
      <c r="H33" s="66"/>
      <c r="I33" s="20"/>
      <c r="J33" s="20" t="e">
        <f t="shared" si="1"/>
        <v>#DIV/0!</v>
      </c>
      <c r="K33" s="61" t="e">
        <f t="shared" si="0"/>
        <v>#DIV/0!</v>
      </c>
    </row>
    <row r="34" spans="1:11" ht="17.25" hidden="1" customHeight="1">
      <c r="A34" s="191"/>
      <c r="B34" s="97">
        <v>7951900</v>
      </c>
      <c r="C34" s="42"/>
      <c r="D34" s="25"/>
      <c r="E34" s="26" t="s">
        <v>31</v>
      </c>
      <c r="F34" s="25">
        <v>310</v>
      </c>
      <c r="G34" s="20">
        <v>0</v>
      </c>
      <c r="H34" s="66"/>
      <c r="I34" s="20"/>
      <c r="J34" s="20" t="e">
        <f t="shared" si="1"/>
        <v>#DIV/0!</v>
      </c>
      <c r="K34" s="61" t="e">
        <f t="shared" si="0"/>
        <v>#DIV/0!</v>
      </c>
    </row>
    <row r="35" spans="1:11" ht="81" hidden="1" customHeight="1">
      <c r="A35" s="98" t="s">
        <v>32</v>
      </c>
      <c r="B35" s="97">
        <v>7952000</v>
      </c>
      <c r="C35" s="42"/>
      <c r="D35" s="25"/>
      <c r="E35" s="26" t="s">
        <v>17</v>
      </c>
      <c r="F35" s="25">
        <v>226</v>
      </c>
      <c r="G35" s="20">
        <v>0</v>
      </c>
      <c r="H35" s="66"/>
      <c r="I35" s="20"/>
      <c r="J35" s="20" t="e">
        <f t="shared" si="1"/>
        <v>#DIV/0!</v>
      </c>
      <c r="K35" s="61" t="e">
        <f t="shared" si="0"/>
        <v>#DIV/0!</v>
      </c>
    </row>
    <row r="36" spans="1:11" ht="81" hidden="1" customHeight="1">
      <c r="A36" s="98" t="s">
        <v>33</v>
      </c>
      <c r="B36" s="97">
        <v>7954000</v>
      </c>
      <c r="C36" s="42"/>
      <c r="D36" s="25"/>
      <c r="E36" s="26" t="s">
        <v>17</v>
      </c>
      <c r="F36" s="25">
        <v>310</v>
      </c>
      <c r="G36" s="20">
        <v>0</v>
      </c>
      <c r="H36" s="66"/>
      <c r="I36" s="20"/>
      <c r="J36" s="20" t="e">
        <f t="shared" si="1"/>
        <v>#DIV/0!</v>
      </c>
      <c r="K36" s="61" t="e">
        <f t="shared" si="0"/>
        <v>#DIV/0!</v>
      </c>
    </row>
    <row r="37" spans="1:11" ht="30" hidden="1" customHeight="1">
      <c r="A37" s="138" t="s">
        <v>90</v>
      </c>
      <c r="B37" s="192">
        <v>3500204</v>
      </c>
      <c r="C37" s="81"/>
      <c r="D37" s="70"/>
      <c r="E37" s="163" t="s">
        <v>17</v>
      </c>
      <c r="F37" s="25">
        <v>225</v>
      </c>
      <c r="G37" s="20">
        <v>0</v>
      </c>
      <c r="H37" s="66"/>
      <c r="I37" s="20"/>
      <c r="J37" s="20" t="e">
        <f t="shared" si="1"/>
        <v>#DIV/0!</v>
      </c>
      <c r="K37" s="61" t="e">
        <f t="shared" si="0"/>
        <v>#DIV/0!</v>
      </c>
    </row>
    <row r="38" spans="1:11" ht="21.75" hidden="1" customHeight="1">
      <c r="A38" s="139"/>
      <c r="B38" s="193"/>
      <c r="C38" s="81"/>
      <c r="D38" s="70"/>
      <c r="E38" s="179"/>
      <c r="F38" s="25">
        <v>226</v>
      </c>
      <c r="G38" s="20">
        <v>0</v>
      </c>
      <c r="H38" s="66"/>
      <c r="I38" s="20"/>
      <c r="J38" s="20" t="e">
        <f t="shared" si="1"/>
        <v>#DIV/0!</v>
      </c>
      <c r="K38" s="61" t="e">
        <f t="shared" si="0"/>
        <v>#DIV/0!</v>
      </c>
    </row>
    <row r="39" spans="1:11" ht="21.75" hidden="1" customHeight="1">
      <c r="A39" s="95" t="s">
        <v>95</v>
      </c>
      <c r="B39" s="97">
        <v>3500300</v>
      </c>
      <c r="C39" s="25"/>
      <c r="D39" s="25"/>
      <c r="E39" s="26" t="s">
        <v>96</v>
      </c>
      <c r="F39" s="25">
        <v>226</v>
      </c>
      <c r="G39" s="20">
        <v>0</v>
      </c>
      <c r="H39" s="66"/>
      <c r="I39" s="28"/>
      <c r="J39" s="20" t="e">
        <f t="shared" si="1"/>
        <v>#DIV/0!</v>
      </c>
      <c r="K39" s="61" t="e">
        <f t="shared" si="0"/>
        <v>#DIV/0!</v>
      </c>
    </row>
    <row r="40" spans="1:11" s="1" customFormat="1" ht="115.5" customHeight="1">
      <c r="A40" s="95" t="s">
        <v>162</v>
      </c>
      <c r="B40" s="100">
        <v>7955500</v>
      </c>
      <c r="C40" s="19"/>
      <c r="D40" s="19"/>
      <c r="E40" s="19">
        <v>500</v>
      </c>
      <c r="F40" s="19">
        <v>310</v>
      </c>
      <c r="G40" s="20"/>
      <c r="H40" s="66">
        <v>8573.75</v>
      </c>
      <c r="I40" s="19">
        <v>8573.7999999999993</v>
      </c>
      <c r="J40" s="20"/>
      <c r="K40" s="61">
        <f t="shared" si="0"/>
        <v>100.00058317539001</v>
      </c>
    </row>
    <row r="41" spans="1:11" ht="53.25" customHeight="1">
      <c r="A41" s="140" t="s">
        <v>128</v>
      </c>
      <c r="B41" s="26" t="s">
        <v>34</v>
      </c>
      <c r="C41" s="42"/>
      <c r="D41" s="25"/>
      <c r="E41" s="26" t="s">
        <v>17</v>
      </c>
      <c r="F41" s="25">
        <v>225</v>
      </c>
      <c r="G41" s="62"/>
      <c r="H41" s="20">
        <v>1059.08</v>
      </c>
      <c r="I41" s="20">
        <v>1059.08</v>
      </c>
      <c r="J41" s="20"/>
      <c r="K41" s="20">
        <f t="shared" ref="K41:K50" si="2">I41/H41*100</f>
        <v>100</v>
      </c>
    </row>
    <row r="42" spans="1:11" ht="74.25" customHeight="1">
      <c r="A42" s="194"/>
      <c r="B42" s="25">
        <v>700500</v>
      </c>
      <c r="C42" s="25"/>
      <c r="D42" s="25"/>
      <c r="E42" s="26" t="s">
        <v>17</v>
      </c>
      <c r="F42" s="25">
        <v>226</v>
      </c>
      <c r="G42" s="62"/>
      <c r="H42" s="89">
        <v>14538.3</v>
      </c>
      <c r="I42" s="89">
        <v>14538.3</v>
      </c>
      <c r="J42" s="20"/>
      <c r="K42" s="28">
        <f t="shared" ref="K42" si="3">I42/H42*100</f>
        <v>100</v>
      </c>
    </row>
    <row r="43" spans="1:11" ht="68.25" hidden="1" customHeight="1">
      <c r="A43" s="98" t="s">
        <v>113</v>
      </c>
      <c r="B43" s="99">
        <v>7955300</v>
      </c>
      <c r="C43" s="100"/>
      <c r="D43" s="100"/>
      <c r="E43" s="96" t="s">
        <v>17</v>
      </c>
      <c r="F43" s="97">
        <v>310</v>
      </c>
      <c r="G43" s="103">
        <v>0</v>
      </c>
      <c r="H43" s="104">
        <v>0</v>
      </c>
      <c r="I43" s="105">
        <v>0</v>
      </c>
      <c r="J43" s="90">
        <v>0</v>
      </c>
      <c r="K43" s="90">
        <v>0</v>
      </c>
    </row>
    <row r="44" spans="1:11" ht="27" customHeight="1">
      <c r="A44" s="207" t="s">
        <v>35</v>
      </c>
      <c r="B44" s="208"/>
      <c r="C44" s="207"/>
      <c r="D44" s="207"/>
      <c r="E44" s="208"/>
      <c r="F44" s="208"/>
      <c r="G44" s="53">
        <f>SUM(G49,G50,G58,G59,G60,G61,G62,G64,G65,G66,G67,G77,G78,G79,G80,G81,G82,G83,G85)</f>
        <v>298101</v>
      </c>
      <c r="H44" s="53">
        <f>SUM(H49,H50,H58,H59,H60,H61,H62,H64,H65,H66,H67,H77,H78,H79,H80,H81,H82,H83,H85)</f>
        <v>98952.743000000002</v>
      </c>
      <c r="I44" s="53">
        <f>SUM(I49,I50,I58,I59,I60,I61,I62,I64,I65,I66,I67,I77,I78,I79,I80,I81,I82,I83,I85)</f>
        <v>98952.743000000002</v>
      </c>
      <c r="J44" s="53">
        <f t="shared" ref="J44:J48" si="4">I44/G44*100</f>
        <v>33.194368016209275</v>
      </c>
      <c r="K44" s="53">
        <f t="shared" si="2"/>
        <v>100</v>
      </c>
    </row>
    <row r="45" spans="1:11" ht="15.75" hidden="1" customHeight="1">
      <c r="A45" s="19" t="s">
        <v>36</v>
      </c>
      <c r="B45" s="10"/>
      <c r="C45" s="19">
        <v>0</v>
      </c>
      <c r="D45" s="19"/>
      <c r="E45" s="10"/>
      <c r="F45" s="10"/>
      <c r="G45" s="20"/>
      <c r="H45" s="20"/>
      <c r="I45" s="20"/>
      <c r="J45" s="18" t="e">
        <f t="shared" si="4"/>
        <v>#DIV/0!</v>
      </c>
      <c r="K45" s="111" t="e">
        <f t="shared" si="2"/>
        <v>#DIV/0!</v>
      </c>
    </row>
    <row r="46" spans="1:11" ht="15.75" hidden="1" customHeight="1">
      <c r="A46" s="19" t="s">
        <v>37</v>
      </c>
      <c r="B46" s="10"/>
      <c r="C46" s="19">
        <v>5580000</v>
      </c>
      <c r="D46" s="19"/>
      <c r="E46" s="10"/>
      <c r="F46" s="10"/>
      <c r="G46" s="20"/>
      <c r="H46" s="20"/>
      <c r="I46" s="20"/>
      <c r="J46" s="18" t="e">
        <f t="shared" si="4"/>
        <v>#DIV/0!</v>
      </c>
      <c r="K46" s="111" t="e">
        <f t="shared" si="2"/>
        <v>#DIV/0!</v>
      </c>
    </row>
    <row r="47" spans="1:11" ht="15.75" hidden="1" customHeight="1">
      <c r="A47" s="19" t="s">
        <v>38</v>
      </c>
      <c r="B47" s="10"/>
      <c r="C47" s="19">
        <v>0</v>
      </c>
      <c r="D47" s="19"/>
      <c r="E47" s="10"/>
      <c r="F47" s="10"/>
      <c r="G47" s="20"/>
      <c r="H47" s="20"/>
      <c r="I47" s="20"/>
      <c r="J47" s="18" t="e">
        <f t="shared" si="4"/>
        <v>#DIV/0!</v>
      </c>
      <c r="K47" s="111" t="e">
        <f t="shared" si="2"/>
        <v>#DIV/0!</v>
      </c>
    </row>
    <row r="48" spans="1:11" ht="15.75" hidden="1" customHeight="1">
      <c r="A48" s="19" t="s">
        <v>37</v>
      </c>
      <c r="B48" s="10"/>
      <c r="C48" s="19">
        <v>4064300</v>
      </c>
      <c r="D48" s="19"/>
      <c r="E48" s="10"/>
      <c r="F48" s="10"/>
      <c r="G48" s="20"/>
      <c r="H48" s="20"/>
      <c r="I48" s="20"/>
      <c r="J48" s="18" t="e">
        <f t="shared" si="4"/>
        <v>#DIV/0!</v>
      </c>
      <c r="K48" s="111" t="e">
        <f t="shared" si="2"/>
        <v>#DIV/0!</v>
      </c>
    </row>
    <row r="49" spans="1:12" ht="42" customHeight="1">
      <c r="A49" s="138" t="s">
        <v>23</v>
      </c>
      <c r="B49" s="97">
        <v>1020102</v>
      </c>
      <c r="C49" s="97"/>
      <c r="D49" s="97"/>
      <c r="E49" s="96" t="s">
        <v>24</v>
      </c>
      <c r="F49" s="97">
        <v>226</v>
      </c>
      <c r="G49" s="106">
        <v>2451</v>
      </c>
      <c r="H49" s="107">
        <v>506.1</v>
      </c>
      <c r="I49" s="107">
        <v>506.1</v>
      </c>
      <c r="J49" s="66">
        <f>I49/G49*100</f>
        <v>20.648714810281518</v>
      </c>
      <c r="K49" s="66">
        <f t="shared" si="2"/>
        <v>100</v>
      </c>
    </row>
    <row r="50" spans="1:12" ht="50.25" customHeight="1">
      <c r="A50" s="139"/>
      <c r="B50" s="97">
        <v>1020102</v>
      </c>
      <c r="C50" s="97"/>
      <c r="D50" s="97"/>
      <c r="E50" s="96" t="s">
        <v>24</v>
      </c>
      <c r="F50" s="97">
        <v>310</v>
      </c>
      <c r="G50" s="108">
        <v>57404</v>
      </c>
      <c r="H50" s="109">
        <v>37429.699999999997</v>
      </c>
      <c r="I50" s="109">
        <v>37429.699999999997</v>
      </c>
      <c r="J50" s="66">
        <f>I50/G50*100</f>
        <v>65.203992753118243</v>
      </c>
      <c r="K50" s="66">
        <f t="shared" si="2"/>
        <v>100</v>
      </c>
    </row>
    <row r="51" spans="1:12" ht="25.5" hidden="1" customHeight="1">
      <c r="A51" s="75" t="s">
        <v>39</v>
      </c>
      <c r="B51" s="82">
        <v>3510501</v>
      </c>
      <c r="C51" s="82"/>
      <c r="D51" s="82"/>
      <c r="E51" s="26" t="s">
        <v>17</v>
      </c>
      <c r="F51" s="25">
        <v>225</v>
      </c>
      <c r="G51" s="64"/>
      <c r="H51" s="64"/>
      <c r="I51" s="65"/>
      <c r="J51" s="20" t="e">
        <f>I51/G51*100</f>
        <v>#DIV/0!</v>
      </c>
      <c r="K51" s="20" t="e">
        <f>I51/H51*100</f>
        <v>#DIV/0!</v>
      </c>
    </row>
    <row r="52" spans="1:12" ht="24" hidden="1" customHeight="1">
      <c r="A52" s="75" t="s">
        <v>40</v>
      </c>
      <c r="B52" s="82">
        <v>3510503</v>
      </c>
      <c r="C52" s="82"/>
      <c r="D52" s="82"/>
      <c r="E52" s="26" t="s">
        <v>17</v>
      </c>
      <c r="F52" s="25">
        <v>225</v>
      </c>
      <c r="G52" s="20"/>
      <c r="H52" s="20"/>
      <c r="I52" s="29"/>
      <c r="J52" s="20" t="e">
        <f>I52/G52*100</f>
        <v>#DIV/0!</v>
      </c>
      <c r="K52" s="20" t="e">
        <f>I52/H52*100</f>
        <v>#DIV/0!</v>
      </c>
    </row>
    <row r="53" spans="1:12" ht="24" hidden="1" customHeight="1">
      <c r="A53" s="75"/>
      <c r="B53" s="82">
        <v>3510503</v>
      </c>
      <c r="C53" s="82"/>
      <c r="D53" s="82"/>
      <c r="E53" s="26" t="s">
        <v>17</v>
      </c>
      <c r="F53" s="25">
        <v>226</v>
      </c>
      <c r="G53" s="20"/>
      <c r="H53" s="20"/>
      <c r="I53" s="29"/>
      <c r="J53" s="20" t="e">
        <f>I53/G53*100</f>
        <v>#DIV/0!</v>
      </c>
      <c r="K53" s="20" t="e">
        <f>I53/H53*100</f>
        <v>#DIV/0!</v>
      </c>
    </row>
    <row r="54" spans="1:12" ht="41.25" hidden="1" customHeight="1">
      <c r="A54" s="73"/>
      <c r="B54" s="25">
        <v>3510510</v>
      </c>
      <c r="C54" s="25"/>
      <c r="D54" s="25"/>
      <c r="E54" s="25">
        <v>500</v>
      </c>
      <c r="F54" s="25">
        <v>226</v>
      </c>
      <c r="G54" s="20"/>
      <c r="H54" s="20"/>
      <c r="I54" s="29"/>
      <c r="J54" s="20"/>
      <c r="K54" s="20"/>
      <c r="L54" s="30"/>
    </row>
    <row r="55" spans="1:12" ht="41.25" hidden="1" customHeight="1">
      <c r="A55" s="68" t="s">
        <v>41</v>
      </c>
      <c r="B55" s="82">
        <v>3510510</v>
      </c>
      <c r="C55" s="82"/>
      <c r="D55" s="82"/>
      <c r="E55" s="26" t="s">
        <v>13</v>
      </c>
      <c r="F55" s="25">
        <v>241</v>
      </c>
      <c r="G55" s="20"/>
      <c r="H55" s="20"/>
      <c r="I55" s="29"/>
      <c r="J55" s="20"/>
      <c r="K55" s="20"/>
      <c r="L55" s="30"/>
    </row>
    <row r="56" spans="1:12" ht="30" hidden="1" customHeight="1">
      <c r="A56" s="73"/>
      <c r="B56" s="82">
        <v>3510510</v>
      </c>
      <c r="C56" s="82"/>
      <c r="D56" s="82"/>
      <c r="E56" s="26" t="s">
        <v>13</v>
      </c>
      <c r="F56" s="25">
        <v>242</v>
      </c>
      <c r="G56" s="20"/>
      <c r="H56" s="20"/>
      <c r="I56" s="29"/>
      <c r="J56" s="20"/>
      <c r="K56" s="20"/>
    </row>
    <row r="57" spans="1:12" ht="24" hidden="1" customHeight="1">
      <c r="A57" s="74"/>
      <c r="B57" s="82">
        <v>3510510</v>
      </c>
      <c r="C57" s="82"/>
      <c r="D57" s="82"/>
      <c r="E57" s="26" t="s">
        <v>42</v>
      </c>
      <c r="F57" s="25">
        <v>226</v>
      </c>
      <c r="G57" s="20"/>
      <c r="H57" s="20"/>
      <c r="I57" s="29"/>
      <c r="J57" s="20"/>
      <c r="K57" s="20"/>
    </row>
    <row r="58" spans="1:12" ht="42.75" customHeight="1">
      <c r="A58" s="75" t="s">
        <v>43</v>
      </c>
      <c r="B58" s="82">
        <v>3510511</v>
      </c>
      <c r="C58" s="82"/>
      <c r="D58" s="82"/>
      <c r="E58" s="26" t="s">
        <v>13</v>
      </c>
      <c r="F58" s="25">
        <v>241</v>
      </c>
      <c r="G58" s="20">
        <v>13320</v>
      </c>
      <c r="H58" s="20">
        <v>13320</v>
      </c>
      <c r="I58" s="20">
        <v>13320</v>
      </c>
      <c r="J58" s="20">
        <f>I58/G58*100</f>
        <v>100</v>
      </c>
      <c r="K58" s="20">
        <f t="shared" ref="K58:K60" si="5">I58/H58*100</f>
        <v>100</v>
      </c>
    </row>
    <row r="59" spans="1:12" ht="53.25" customHeight="1">
      <c r="A59" s="75" t="s">
        <v>44</v>
      </c>
      <c r="B59" s="82">
        <v>3510512</v>
      </c>
      <c r="C59" s="82"/>
      <c r="D59" s="82"/>
      <c r="E59" s="26" t="s">
        <v>13</v>
      </c>
      <c r="F59" s="25">
        <v>241</v>
      </c>
      <c r="G59" s="20">
        <v>1939</v>
      </c>
      <c r="H59" s="20">
        <v>1752.7</v>
      </c>
      <c r="I59" s="20">
        <v>1752.7</v>
      </c>
      <c r="J59" s="20">
        <f>I59/G59*100</f>
        <v>90.39195461578133</v>
      </c>
      <c r="K59" s="20">
        <f t="shared" si="5"/>
        <v>100</v>
      </c>
    </row>
    <row r="60" spans="1:12" ht="45.75" customHeight="1">
      <c r="A60" s="75" t="s">
        <v>45</v>
      </c>
      <c r="B60" s="82">
        <v>3510513</v>
      </c>
      <c r="C60" s="82"/>
      <c r="D60" s="82"/>
      <c r="E60" s="26" t="s">
        <v>13</v>
      </c>
      <c r="F60" s="25">
        <v>241</v>
      </c>
      <c r="G60" s="20">
        <v>22889</v>
      </c>
      <c r="H60" s="20">
        <v>22552.5</v>
      </c>
      <c r="I60" s="20">
        <v>22552.5</v>
      </c>
      <c r="J60" s="20">
        <f>I60/G60*100</f>
        <v>98.529861505526668</v>
      </c>
      <c r="K60" s="20">
        <f t="shared" si="5"/>
        <v>100</v>
      </c>
    </row>
    <row r="61" spans="1:12" ht="51.75" customHeight="1">
      <c r="A61" s="145" t="s">
        <v>125</v>
      </c>
      <c r="B61" s="41">
        <v>3510514</v>
      </c>
      <c r="C61" s="25"/>
      <c r="D61" s="25"/>
      <c r="E61" s="26" t="s">
        <v>13</v>
      </c>
      <c r="F61" s="41">
        <v>241</v>
      </c>
      <c r="G61" s="45">
        <v>11856.3</v>
      </c>
      <c r="H61" s="45">
        <v>11855.7</v>
      </c>
      <c r="I61" s="45">
        <v>11855.7</v>
      </c>
      <c r="J61" s="20">
        <f>I61/G61*100</f>
        <v>99.994939399306716</v>
      </c>
      <c r="K61" s="45">
        <f>I61/H61*100</f>
        <v>100</v>
      </c>
    </row>
    <row r="62" spans="1:12" ht="44.25" customHeight="1">
      <c r="A62" s="147"/>
      <c r="B62" s="41">
        <v>3510514</v>
      </c>
      <c r="C62" s="91"/>
      <c r="D62" s="91"/>
      <c r="E62" s="26" t="s">
        <v>13</v>
      </c>
      <c r="F62" s="41">
        <v>242</v>
      </c>
      <c r="G62" s="45">
        <v>2809.3</v>
      </c>
      <c r="H62" s="45">
        <v>2572.4</v>
      </c>
      <c r="I62" s="45">
        <v>2572.4</v>
      </c>
      <c r="J62" s="20">
        <f>I62/G62*100</f>
        <v>91.567294343786713</v>
      </c>
      <c r="K62" s="45">
        <f>I62/H62*100</f>
        <v>100</v>
      </c>
    </row>
    <row r="63" spans="1:12" ht="66.75" hidden="1" customHeight="1">
      <c r="A63" s="63" t="s">
        <v>92</v>
      </c>
      <c r="B63" s="83">
        <v>3510515</v>
      </c>
      <c r="C63" s="82"/>
      <c r="D63" s="82"/>
      <c r="E63" s="44" t="s">
        <v>13</v>
      </c>
      <c r="F63" s="43">
        <v>241</v>
      </c>
      <c r="G63" s="20">
        <v>0</v>
      </c>
      <c r="H63" s="57"/>
      <c r="I63" s="57"/>
      <c r="J63" s="20" t="e">
        <f t="shared" ref="J63:J64" si="6">I63/G63*100</f>
        <v>#DIV/0!</v>
      </c>
      <c r="K63" s="45" t="e">
        <f t="shared" ref="K63:K64" si="7">I63/H63*100</f>
        <v>#DIV/0!</v>
      </c>
    </row>
    <row r="64" spans="1:12" ht="93" customHeight="1">
      <c r="A64" s="120" t="s">
        <v>141</v>
      </c>
      <c r="B64" s="83">
        <v>3510516</v>
      </c>
      <c r="C64" s="82"/>
      <c r="D64" s="82"/>
      <c r="E64" s="44" t="s">
        <v>13</v>
      </c>
      <c r="F64" s="43">
        <v>241</v>
      </c>
      <c r="G64" s="20">
        <v>400</v>
      </c>
      <c r="H64" s="57">
        <v>478.2</v>
      </c>
      <c r="I64" s="57">
        <v>478.2</v>
      </c>
      <c r="J64" s="20">
        <f t="shared" si="6"/>
        <v>119.55</v>
      </c>
      <c r="K64" s="45">
        <f t="shared" si="7"/>
        <v>100</v>
      </c>
    </row>
    <row r="65" spans="1:11" ht="64.5" customHeight="1">
      <c r="A65" s="140" t="s">
        <v>140</v>
      </c>
      <c r="B65" s="41">
        <v>3510519</v>
      </c>
      <c r="C65" s="25"/>
      <c r="D65" s="25"/>
      <c r="E65" s="26" t="s">
        <v>13</v>
      </c>
      <c r="F65" s="41">
        <v>241</v>
      </c>
      <c r="G65" s="45"/>
      <c r="H65" s="45">
        <v>407.55</v>
      </c>
      <c r="I65" s="45">
        <v>407.55</v>
      </c>
      <c r="J65" s="20"/>
      <c r="K65" s="45">
        <f t="shared" ref="K65" si="8">I65/H65*100</f>
        <v>100</v>
      </c>
    </row>
    <row r="66" spans="1:11" ht="36.75" customHeight="1">
      <c r="A66" s="141"/>
      <c r="B66" s="41">
        <v>3510519</v>
      </c>
      <c r="C66" s="91"/>
      <c r="D66" s="91"/>
      <c r="E66" s="26" t="s">
        <v>13</v>
      </c>
      <c r="F66" s="41">
        <v>242</v>
      </c>
      <c r="G66" s="45"/>
      <c r="H66" s="45">
        <v>120.58199999999999</v>
      </c>
      <c r="I66" s="45">
        <v>120.58199999999999</v>
      </c>
      <c r="J66" s="20"/>
      <c r="K66" s="45">
        <f>I66/H66*100</f>
        <v>100</v>
      </c>
    </row>
    <row r="67" spans="1:11" ht="110.25" customHeight="1">
      <c r="A67" s="118" t="s">
        <v>139</v>
      </c>
      <c r="B67" s="41">
        <v>3510521</v>
      </c>
      <c r="C67" s="91"/>
      <c r="D67" s="91"/>
      <c r="E67" s="26" t="s">
        <v>13</v>
      </c>
      <c r="F67" s="41">
        <v>241</v>
      </c>
      <c r="G67" s="45"/>
      <c r="H67" s="45">
        <v>2778.6109999999999</v>
      </c>
      <c r="I67" s="45">
        <v>2778.6109999999999</v>
      </c>
      <c r="J67" s="20"/>
      <c r="K67" s="45">
        <f>I67/H67*100</f>
        <v>100</v>
      </c>
    </row>
    <row r="68" spans="1:11" ht="57" hidden="1" customHeight="1">
      <c r="A68" s="75" t="s">
        <v>46</v>
      </c>
      <c r="B68" s="79">
        <v>7953200</v>
      </c>
      <c r="C68" s="75"/>
      <c r="D68" s="75"/>
      <c r="E68" s="24" t="s">
        <v>17</v>
      </c>
      <c r="F68" s="10">
        <v>225</v>
      </c>
      <c r="G68" s="20"/>
      <c r="H68" s="20"/>
      <c r="I68" s="29"/>
      <c r="J68" s="20"/>
      <c r="K68" s="45" t="e">
        <f t="shared" ref="K68:K80" si="9">I68/H68*100</f>
        <v>#DIV/0!</v>
      </c>
    </row>
    <row r="69" spans="1:11" ht="51" hidden="1" customHeight="1">
      <c r="A69" s="149" t="s">
        <v>108</v>
      </c>
      <c r="B69" s="82">
        <v>3510519</v>
      </c>
      <c r="C69" s="82"/>
      <c r="D69" s="82"/>
      <c r="E69" s="26" t="s">
        <v>13</v>
      </c>
      <c r="F69" s="25">
        <v>241</v>
      </c>
      <c r="G69" s="20">
        <v>0</v>
      </c>
      <c r="H69" s="20"/>
      <c r="I69" s="20"/>
      <c r="J69" s="20"/>
      <c r="K69" s="45" t="e">
        <f t="shared" si="9"/>
        <v>#DIV/0!</v>
      </c>
    </row>
    <row r="70" spans="1:11" ht="47.25" hidden="1" customHeight="1">
      <c r="A70" s="151"/>
      <c r="B70" s="82">
        <v>3510519</v>
      </c>
      <c r="C70" s="82"/>
      <c r="D70" s="82"/>
      <c r="E70" s="26" t="s">
        <v>13</v>
      </c>
      <c r="F70" s="25">
        <v>242</v>
      </c>
      <c r="G70" s="20">
        <v>0</v>
      </c>
      <c r="H70" s="20"/>
      <c r="I70" s="20"/>
      <c r="J70" s="20"/>
      <c r="K70" s="45" t="e">
        <f t="shared" si="9"/>
        <v>#DIV/0!</v>
      </c>
    </row>
    <row r="71" spans="1:11" ht="34.5" hidden="1" customHeight="1">
      <c r="A71" s="149" t="s">
        <v>109</v>
      </c>
      <c r="B71" s="82">
        <v>3510520</v>
      </c>
      <c r="C71" s="82"/>
      <c r="D71" s="82"/>
      <c r="E71" s="26" t="s">
        <v>13</v>
      </c>
      <c r="F71" s="25">
        <v>241</v>
      </c>
      <c r="G71" s="20">
        <v>0</v>
      </c>
      <c r="H71" s="20"/>
      <c r="I71" s="20"/>
      <c r="J71" s="20"/>
      <c r="K71" s="45" t="e">
        <f t="shared" si="9"/>
        <v>#DIV/0!</v>
      </c>
    </row>
    <row r="72" spans="1:11" ht="34.5" hidden="1" customHeight="1">
      <c r="A72" s="151"/>
      <c r="B72" s="82">
        <v>3510520</v>
      </c>
      <c r="C72" s="82"/>
      <c r="D72" s="82"/>
      <c r="E72" s="26" t="s">
        <v>13</v>
      </c>
      <c r="F72" s="25">
        <v>242</v>
      </c>
      <c r="G72" s="20">
        <v>0</v>
      </c>
      <c r="H72" s="20"/>
      <c r="I72" s="20"/>
      <c r="J72" s="20"/>
      <c r="K72" s="45" t="e">
        <f t="shared" si="9"/>
        <v>#DIV/0!</v>
      </c>
    </row>
    <row r="73" spans="1:11" ht="51" hidden="1" customHeight="1">
      <c r="A73" s="204" t="s">
        <v>114</v>
      </c>
      <c r="B73" s="177">
        <v>7951500</v>
      </c>
      <c r="C73" s="101"/>
      <c r="D73" s="101"/>
      <c r="E73" s="165" t="s">
        <v>24</v>
      </c>
      <c r="F73" s="97">
        <v>226</v>
      </c>
      <c r="G73" s="94">
        <v>0</v>
      </c>
      <c r="H73" s="94">
        <v>0</v>
      </c>
      <c r="I73" s="94">
        <v>0</v>
      </c>
      <c r="J73" s="20"/>
      <c r="K73" s="45" t="e">
        <f t="shared" si="9"/>
        <v>#DIV/0!</v>
      </c>
    </row>
    <row r="74" spans="1:11" ht="48" hidden="1" customHeight="1">
      <c r="A74" s="205"/>
      <c r="B74" s="178"/>
      <c r="C74" s="101"/>
      <c r="D74" s="101"/>
      <c r="E74" s="166"/>
      <c r="F74" s="97">
        <v>310</v>
      </c>
      <c r="G74" s="94">
        <v>0</v>
      </c>
      <c r="H74" s="94">
        <v>0</v>
      </c>
      <c r="I74" s="94">
        <v>0</v>
      </c>
      <c r="J74" s="20"/>
      <c r="K74" s="45" t="e">
        <f t="shared" si="9"/>
        <v>#DIV/0!</v>
      </c>
    </row>
    <row r="75" spans="1:11" ht="61.5" hidden="1" customHeight="1">
      <c r="A75" s="22" t="s">
        <v>97</v>
      </c>
      <c r="B75" s="82">
        <v>7954200</v>
      </c>
      <c r="C75" s="82"/>
      <c r="D75" s="82"/>
      <c r="E75" s="26" t="s">
        <v>17</v>
      </c>
      <c r="F75" s="25">
        <v>225</v>
      </c>
      <c r="G75" s="20"/>
      <c r="H75" s="20"/>
      <c r="I75" s="20"/>
      <c r="J75" s="20"/>
      <c r="K75" s="45" t="e">
        <f t="shared" si="9"/>
        <v>#DIV/0!</v>
      </c>
    </row>
    <row r="76" spans="1:11" ht="42.75" hidden="1" customHeight="1">
      <c r="A76" s="119" t="s">
        <v>126</v>
      </c>
      <c r="B76" s="31" t="s">
        <v>34</v>
      </c>
      <c r="C76" s="82"/>
      <c r="D76" s="82"/>
      <c r="E76" s="26" t="s">
        <v>17</v>
      </c>
      <c r="F76" s="25">
        <v>225</v>
      </c>
      <c r="G76" s="20">
        <v>0</v>
      </c>
      <c r="H76" s="20"/>
      <c r="I76" s="20"/>
      <c r="J76" s="20"/>
      <c r="K76" s="45" t="e">
        <f t="shared" si="9"/>
        <v>#DIV/0!</v>
      </c>
    </row>
    <row r="77" spans="1:11" ht="98.25" customHeight="1">
      <c r="A77" s="127" t="s">
        <v>156</v>
      </c>
      <c r="B77" s="31" t="s">
        <v>157</v>
      </c>
      <c r="C77" s="82"/>
      <c r="D77" s="82"/>
      <c r="E77" s="26" t="s">
        <v>13</v>
      </c>
      <c r="F77" s="25">
        <v>214</v>
      </c>
      <c r="G77" s="20"/>
      <c r="H77" s="20">
        <v>51.6</v>
      </c>
      <c r="I77" s="20">
        <v>51.6</v>
      </c>
      <c r="J77" s="20"/>
      <c r="K77" s="45">
        <f t="shared" si="9"/>
        <v>100</v>
      </c>
    </row>
    <row r="78" spans="1:11" ht="63.75" customHeight="1">
      <c r="A78" s="119" t="s">
        <v>127</v>
      </c>
      <c r="B78" s="31" t="s">
        <v>142</v>
      </c>
      <c r="C78" s="82"/>
      <c r="D78" s="82"/>
      <c r="E78" s="26" t="s">
        <v>13</v>
      </c>
      <c r="F78" s="25">
        <v>241</v>
      </c>
      <c r="G78" s="20">
        <v>1695</v>
      </c>
      <c r="H78" s="20"/>
      <c r="I78" s="20"/>
      <c r="J78" s="20"/>
      <c r="K78" s="45"/>
    </row>
    <row r="79" spans="1:11" ht="91.5" customHeight="1">
      <c r="A79" s="134" t="s">
        <v>143</v>
      </c>
      <c r="B79" s="31" t="s">
        <v>144</v>
      </c>
      <c r="C79" s="82"/>
      <c r="D79" s="82"/>
      <c r="E79" s="26" t="s">
        <v>13</v>
      </c>
      <c r="F79" s="25">
        <v>241</v>
      </c>
      <c r="G79" s="20">
        <v>169500</v>
      </c>
      <c r="H79" s="20"/>
      <c r="I79" s="20"/>
      <c r="J79" s="20"/>
      <c r="K79" s="45"/>
    </row>
    <row r="80" spans="1:11" ht="104.25" customHeight="1">
      <c r="A80" s="195" t="s">
        <v>158</v>
      </c>
      <c r="B80" s="31" t="s">
        <v>159</v>
      </c>
      <c r="C80" s="82"/>
      <c r="D80" s="82"/>
      <c r="E80" s="26" t="s">
        <v>24</v>
      </c>
      <c r="F80" s="25">
        <v>226</v>
      </c>
      <c r="G80" s="20">
        <v>5537.4</v>
      </c>
      <c r="H80" s="20">
        <v>80</v>
      </c>
      <c r="I80" s="20">
        <v>80</v>
      </c>
      <c r="J80" s="20">
        <f t="shared" ref="J80:J84" si="10">I80/G80*100</f>
        <v>1.4447213493697404</v>
      </c>
      <c r="K80" s="45">
        <f t="shared" si="9"/>
        <v>100</v>
      </c>
    </row>
    <row r="81" spans="1:11" ht="63.75" hidden="1" customHeight="1">
      <c r="A81" s="196"/>
      <c r="B81" s="31" t="s">
        <v>159</v>
      </c>
      <c r="C81" s="82"/>
      <c r="D81" s="82"/>
      <c r="E81" s="26" t="s">
        <v>24</v>
      </c>
      <c r="F81" s="25">
        <v>310</v>
      </c>
      <c r="G81" s="20"/>
      <c r="H81" s="20"/>
      <c r="I81" s="20"/>
      <c r="J81" s="20"/>
      <c r="K81" s="45"/>
    </row>
    <row r="82" spans="1:11" ht="77.25" customHeight="1">
      <c r="A82" s="56" t="s">
        <v>160</v>
      </c>
      <c r="B82" s="19">
        <v>7954200</v>
      </c>
      <c r="C82" s="133"/>
      <c r="D82" s="133"/>
      <c r="E82" s="19">
        <v>500</v>
      </c>
      <c r="F82" s="19">
        <v>225</v>
      </c>
      <c r="G82" s="20">
        <v>8300</v>
      </c>
      <c r="H82" s="20"/>
      <c r="I82" s="20"/>
      <c r="J82" s="20"/>
      <c r="K82" s="45"/>
    </row>
    <row r="83" spans="1:11" ht="39.75" customHeight="1">
      <c r="A83" s="140" t="s">
        <v>126</v>
      </c>
      <c r="B83" s="31" t="s">
        <v>34</v>
      </c>
      <c r="C83" s="82"/>
      <c r="D83" s="82"/>
      <c r="E83" s="26" t="s">
        <v>17</v>
      </c>
      <c r="F83" s="25">
        <v>225</v>
      </c>
      <c r="G83" s="20"/>
      <c r="H83" s="20">
        <v>1784.6</v>
      </c>
      <c r="I83" s="20">
        <v>1784.6</v>
      </c>
      <c r="J83" s="20"/>
      <c r="K83" s="20">
        <f t="shared" ref="K83:K85" si="11">I83/H83*100</f>
        <v>100</v>
      </c>
    </row>
    <row r="84" spans="1:11" ht="27.75" hidden="1" customHeight="1">
      <c r="A84" s="148"/>
      <c r="B84" s="59" t="s">
        <v>34</v>
      </c>
      <c r="C84" s="75"/>
      <c r="D84" s="75"/>
      <c r="E84" s="26" t="s">
        <v>17</v>
      </c>
      <c r="F84" s="19">
        <v>226</v>
      </c>
      <c r="G84" s="20"/>
      <c r="H84" s="20"/>
      <c r="I84" s="20"/>
      <c r="J84" s="20" t="e">
        <f t="shared" si="10"/>
        <v>#DIV/0!</v>
      </c>
      <c r="K84" s="20" t="e">
        <f t="shared" si="11"/>
        <v>#DIV/0!</v>
      </c>
    </row>
    <row r="85" spans="1:11" ht="39" customHeight="1">
      <c r="A85" s="141"/>
      <c r="B85" s="31" t="s">
        <v>34</v>
      </c>
      <c r="C85" s="82"/>
      <c r="D85" s="82"/>
      <c r="E85" s="26" t="s">
        <v>17</v>
      </c>
      <c r="F85" s="25">
        <v>226</v>
      </c>
      <c r="G85" s="20"/>
      <c r="H85" s="20">
        <v>3262.5</v>
      </c>
      <c r="I85" s="20">
        <v>3262.5</v>
      </c>
      <c r="J85" s="20"/>
      <c r="K85" s="20">
        <f t="shared" si="11"/>
        <v>100</v>
      </c>
    </row>
    <row r="86" spans="1:11" ht="29.25" customHeight="1">
      <c r="A86" s="209" t="s">
        <v>47</v>
      </c>
      <c r="B86" s="210"/>
      <c r="C86" s="209"/>
      <c r="D86" s="209"/>
      <c r="E86" s="209"/>
      <c r="F86" s="211"/>
      <c r="G86" s="53">
        <f>G92+G93+G94+G97+G106+G122+G136+G141+G156+G157+G161+G162+G163+G182+G197+G214+G229+G243+G264+G164+G165+G166</f>
        <v>692111.29999999993</v>
      </c>
      <c r="H86" s="53">
        <f>H92+H93+H94+H97+H106+H122+H136+H141+H156+H157+H161+H162+H163+H182+H197+H214+H229+H243+H264+H164+H165+H166</f>
        <v>581487.97031000012</v>
      </c>
      <c r="I86" s="53">
        <f>I92+I93+I94+I97+I106+I122+I136+I141+I156+I157+I161+I162+I163+I182+I197+I214+I229+I243+I264+I164+I165+I166</f>
        <v>570301.09077999997</v>
      </c>
      <c r="J86" s="53">
        <f t="shared" ref="J86:J90" si="12">I86/G86*100</f>
        <v>82.400199329211944</v>
      </c>
      <c r="K86" s="53">
        <f t="shared" ref="K86:K103" si="13">I86/H86*100</f>
        <v>98.076163205227402</v>
      </c>
    </row>
    <row r="87" spans="1:11" ht="19.5" hidden="1" customHeight="1">
      <c r="A87" s="19" t="s">
        <v>48</v>
      </c>
      <c r="B87" s="10"/>
      <c r="C87" s="27">
        <v>277239781.19</v>
      </c>
      <c r="D87" s="27"/>
      <c r="E87" s="27">
        <v>59776612.159999996</v>
      </c>
      <c r="F87" s="27"/>
      <c r="G87" s="20"/>
      <c r="H87" s="20"/>
      <c r="I87" s="20"/>
      <c r="J87" s="20" t="e">
        <f t="shared" si="12"/>
        <v>#DIV/0!</v>
      </c>
      <c r="K87" s="20" t="e">
        <f t="shared" si="13"/>
        <v>#DIV/0!</v>
      </c>
    </row>
    <row r="88" spans="1:11" ht="19.5" hidden="1" customHeight="1">
      <c r="A88" s="19" t="s">
        <v>37</v>
      </c>
      <c r="B88" s="10"/>
      <c r="C88" s="27">
        <v>383867963.26999998</v>
      </c>
      <c r="D88" s="27"/>
      <c r="E88" s="27">
        <v>141238608.25999999</v>
      </c>
      <c r="F88" s="27"/>
      <c r="G88" s="20"/>
      <c r="H88" s="20"/>
      <c r="I88" s="20"/>
      <c r="J88" s="20" t="e">
        <f t="shared" si="12"/>
        <v>#DIV/0!</v>
      </c>
      <c r="K88" s="20" t="e">
        <f t="shared" si="13"/>
        <v>#DIV/0!</v>
      </c>
    </row>
    <row r="89" spans="1:11" ht="28.5" hidden="1" customHeight="1">
      <c r="A89" s="75"/>
      <c r="B89" s="10">
        <v>1020102</v>
      </c>
      <c r="C89" s="19"/>
      <c r="D89" s="19"/>
      <c r="E89" s="26" t="s">
        <v>24</v>
      </c>
      <c r="F89" s="19">
        <v>310</v>
      </c>
      <c r="G89" s="20"/>
      <c r="H89" s="20"/>
      <c r="I89" s="20"/>
      <c r="J89" s="20" t="e">
        <f t="shared" si="12"/>
        <v>#DIV/0!</v>
      </c>
      <c r="K89" s="20" t="e">
        <f t="shared" si="13"/>
        <v>#DIV/0!</v>
      </c>
    </row>
    <row r="90" spans="1:11" ht="27" hidden="1" customHeight="1">
      <c r="A90" s="21"/>
      <c r="B90" s="10">
        <v>1020102</v>
      </c>
      <c r="C90" s="19"/>
      <c r="D90" s="19"/>
      <c r="E90" s="26" t="s">
        <v>24</v>
      </c>
      <c r="F90" s="19">
        <v>226</v>
      </c>
      <c r="G90" s="20"/>
      <c r="H90" s="20"/>
      <c r="I90" s="20"/>
      <c r="J90" s="20" t="e">
        <f t="shared" si="12"/>
        <v>#DIV/0!</v>
      </c>
      <c r="K90" s="20" t="e">
        <f t="shared" si="13"/>
        <v>#DIV/0!</v>
      </c>
    </row>
    <row r="91" spans="1:11" ht="45" hidden="1" customHeight="1">
      <c r="A91" s="138" t="s">
        <v>49</v>
      </c>
      <c r="B91" s="167">
        <v>1020102</v>
      </c>
      <c r="C91" s="102"/>
      <c r="D91" s="102"/>
      <c r="E91" s="165" t="s">
        <v>24</v>
      </c>
      <c r="F91" s="100">
        <v>226</v>
      </c>
      <c r="G91" s="94">
        <v>0</v>
      </c>
      <c r="H91" s="94">
        <v>0</v>
      </c>
      <c r="I91" s="94">
        <v>0</v>
      </c>
      <c r="J91" s="66">
        <v>0</v>
      </c>
      <c r="K91" s="66">
        <v>0</v>
      </c>
    </row>
    <row r="92" spans="1:11" ht="27.75" hidden="1" customHeight="1">
      <c r="A92" s="139"/>
      <c r="B92" s="168"/>
      <c r="C92" s="102"/>
      <c r="D92" s="102"/>
      <c r="E92" s="166"/>
      <c r="F92" s="100">
        <v>310</v>
      </c>
      <c r="G92" s="94">
        <v>0</v>
      </c>
      <c r="H92" s="94">
        <v>0</v>
      </c>
      <c r="I92" s="94">
        <v>0</v>
      </c>
      <c r="J92" s="66">
        <v>0</v>
      </c>
      <c r="K92" s="66">
        <v>0</v>
      </c>
    </row>
    <row r="93" spans="1:11" s="37" customFormat="1" ht="43.5" hidden="1" customHeight="1">
      <c r="A93" s="34" t="s">
        <v>50</v>
      </c>
      <c r="B93" s="35" t="s">
        <v>34</v>
      </c>
      <c r="C93" s="36"/>
      <c r="D93" s="36"/>
      <c r="E93" s="35" t="s">
        <v>17</v>
      </c>
      <c r="F93" s="36">
        <v>225</v>
      </c>
      <c r="G93" s="33"/>
      <c r="H93" s="33"/>
      <c r="I93" s="33"/>
      <c r="J93" s="33"/>
      <c r="K93" s="33" t="e">
        <f t="shared" si="13"/>
        <v>#DIV/0!</v>
      </c>
    </row>
    <row r="94" spans="1:11" s="37" customFormat="1" ht="43.5" customHeight="1">
      <c r="A94" s="142" t="s">
        <v>49</v>
      </c>
      <c r="B94" s="35" t="s">
        <v>137</v>
      </c>
      <c r="C94" s="36"/>
      <c r="D94" s="36"/>
      <c r="E94" s="35" t="s">
        <v>24</v>
      </c>
      <c r="F94" s="36"/>
      <c r="G94" s="33">
        <f>G95+G96</f>
        <v>28497</v>
      </c>
      <c r="H94" s="33">
        <f>H95+H96</f>
        <v>27497</v>
      </c>
      <c r="I94" s="33">
        <f>I95+I96</f>
        <v>27497</v>
      </c>
      <c r="J94" s="33">
        <f t="shared" ref="J94:J99" si="14">I94/G94*100</f>
        <v>96.490858686879321</v>
      </c>
      <c r="K94" s="33">
        <f>I94/H94*100</f>
        <v>100</v>
      </c>
    </row>
    <row r="95" spans="1:11" s="37" customFormat="1" ht="18.75">
      <c r="A95" s="143"/>
      <c r="B95" s="35" t="s">
        <v>137</v>
      </c>
      <c r="C95" s="36"/>
      <c r="D95" s="36"/>
      <c r="E95" s="35" t="s">
        <v>24</v>
      </c>
      <c r="F95" s="36">
        <v>226</v>
      </c>
      <c r="G95" s="33">
        <v>1600</v>
      </c>
      <c r="H95" s="33">
        <v>600</v>
      </c>
      <c r="I95" s="33">
        <v>600</v>
      </c>
      <c r="J95" s="33">
        <f t="shared" si="14"/>
        <v>37.5</v>
      </c>
      <c r="K95" s="33">
        <f t="shared" ref="K95" si="15">I95/H95*100</f>
        <v>100</v>
      </c>
    </row>
    <row r="96" spans="1:11" s="37" customFormat="1" ht="18.75">
      <c r="A96" s="144"/>
      <c r="B96" s="35" t="s">
        <v>137</v>
      </c>
      <c r="C96" s="36"/>
      <c r="D96" s="36"/>
      <c r="E96" s="35" t="s">
        <v>24</v>
      </c>
      <c r="F96" s="36">
        <v>310</v>
      </c>
      <c r="G96" s="33">
        <v>26897</v>
      </c>
      <c r="H96" s="33">
        <v>26897</v>
      </c>
      <c r="I96" s="33">
        <v>26897</v>
      </c>
      <c r="J96" s="33">
        <f t="shared" si="14"/>
        <v>100</v>
      </c>
      <c r="K96" s="33">
        <f>I96/H96*100</f>
        <v>100</v>
      </c>
    </row>
    <row r="97" spans="1:11" s="37" customFormat="1" ht="27" customHeight="1">
      <c r="A97" s="153" t="s">
        <v>51</v>
      </c>
      <c r="B97" s="84">
        <v>6000100</v>
      </c>
      <c r="C97" s="36"/>
      <c r="D97" s="36"/>
      <c r="E97" s="35" t="s">
        <v>17</v>
      </c>
      <c r="F97" s="36"/>
      <c r="G97" s="33">
        <f>SUM(G99:G105)</f>
        <v>96000</v>
      </c>
      <c r="H97" s="33">
        <f>SUM(H99:H105)</f>
        <v>147276.63286000001</v>
      </c>
      <c r="I97" s="33">
        <f>SUM(I99:I105)</f>
        <v>147276.63286000001</v>
      </c>
      <c r="J97" s="33">
        <f t="shared" si="14"/>
        <v>153.41315922916667</v>
      </c>
      <c r="K97" s="33">
        <f>I97/H97*100</f>
        <v>100</v>
      </c>
    </row>
    <row r="98" spans="1:11" s="37" customFormat="1" ht="27" hidden="1" customHeight="1">
      <c r="A98" s="154"/>
      <c r="B98" s="84">
        <v>6000100</v>
      </c>
      <c r="C98" s="36"/>
      <c r="D98" s="36"/>
      <c r="E98" s="35" t="s">
        <v>17</v>
      </c>
      <c r="F98" s="36">
        <v>225</v>
      </c>
      <c r="G98" s="33"/>
      <c r="H98" s="33"/>
      <c r="I98" s="33"/>
      <c r="J98" s="33" t="e">
        <f t="shared" si="14"/>
        <v>#DIV/0!</v>
      </c>
      <c r="K98" s="33" t="e">
        <f t="shared" si="13"/>
        <v>#DIV/0!</v>
      </c>
    </row>
    <row r="99" spans="1:11" s="37" customFormat="1" ht="27" customHeight="1">
      <c r="A99" s="154"/>
      <c r="B99" s="84">
        <v>6000100</v>
      </c>
      <c r="C99" s="36"/>
      <c r="D99" s="36"/>
      <c r="E99" s="35" t="s">
        <v>17</v>
      </c>
      <c r="F99" s="36">
        <v>223</v>
      </c>
      <c r="G99" s="33">
        <v>42000</v>
      </c>
      <c r="H99" s="33">
        <v>51308.637519999997</v>
      </c>
      <c r="I99" s="33">
        <v>51308.637519999997</v>
      </c>
      <c r="J99" s="33">
        <f t="shared" si="14"/>
        <v>122.16342266666666</v>
      </c>
      <c r="K99" s="33">
        <f t="shared" si="13"/>
        <v>100</v>
      </c>
    </row>
    <row r="100" spans="1:11" s="37" customFormat="1" ht="27" hidden="1" customHeight="1">
      <c r="A100" s="154"/>
      <c r="B100" s="84">
        <v>6000100</v>
      </c>
      <c r="C100" s="36"/>
      <c r="D100" s="36"/>
      <c r="E100" s="35" t="s">
        <v>17</v>
      </c>
      <c r="F100" s="36">
        <v>241</v>
      </c>
      <c r="G100" s="33"/>
      <c r="H100" s="33"/>
      <c r="I100" s="33"/>
      <c r="J100" s="33"/>
      <c r="K100" s="33" t="e">
        <f t="shared" si="13"/>
        <v>#DIV/0!</v>
      </c>
    </row>
    <row r="101" spans="1:11" s="37" customFormat="1" ht="27" hidden="1" customHeight="1">
      <c r="A101" s="154"/>
      <c r="B101" s="84">
        <v>6000100</v>
      </c>
      <c r="C101" s="36"/>
      <c r="D101" s="36"/>
      <c r="E101" s="35" t="s">
        <v>17</v>
      </c>
      <c r="F101" s="36">
        <v>290</v>
      </c>
      <c r="G101" s="33"/>
      <c r="H101" s="33"/>
      <c r="I101" s="33"/>
      <c r="J101" s="33"/>
      <c r="K101" s="33" t="e">
        <f t="shared" si="13"/>
        <v>#DIV/0!</v>
      </c>
    </row>
    <row r="102" spans="1:11" s="37" customFormat="1" ht="27" hidden="1" customHeight="1">
      <c r="A102" s="154"/>
      <c r="B102" s="84">
        <v>6000100</v>
      </c>
      <c r="C102" s="36"/>
      <c r="D102" s="36"/>
      <c r="E102" s="35" t="s">
        <v>17</v>
      </c>
      <c r="F102" s="36">
        <v>310</v>
      </c>
      <c r="G102" s="33"/>
      <c r="H102" s="33"/>
      <c r="I102" s="33"/>
      <c r="J102" s="33"/>
      <c r="K102" s="33" t="e">
        <f t="shared" si="13"/>
        <v>#DIV/0!</v>
      </c>
    </row>
    <row r="103" spans="1:11" s="37" customFormat="1" ht="27" customHeight="1">
      <c r="A103" s="154"/>
      <c r="B103" s="84">
        <v>6000100</v>
      </c>
      <c r="C103" s="36"/>
      <c r="D103" s="36"/>
      <c r="E103" s="35" t="s">
        <v>17</v>
      </c>
      <c r="F103" s="36">
        <v>225</v>
      </c>
      <c r="G103" s="33">
        <v>34000</v>
      </c>
      <c r="H103" s="33">
        <v>36538.708610000001</v>
      </c>
      <c r="I103" s="33">
        <v>36538.708610000001</v>
      </c>
      <c r="J103" s="33">
        <f>I103/G103*100</f>
        <v>107.46679002941177</v>
      </c>
      <c r="K103" s="33">
        <f t="shared" si="13"/>
        <v>100</v>
      </c>
    </row>
    <row r="104" spans="1:11" ht="27" customHeight="1">
      <c r="A104" s="154"/>
      <c r="B104" s="25">
        <v>6000100</v>
      </c>
      <c r="C104" s="19"/>
      <c r="D104" s="19"/>
      <c r="E104" s="26" t="s">
        <v>17</v>
      </c>
      <c r="F104" s="19">
        <v>226</v>
      </c>
      <c r="G104" s="33"/>
      <c r="H104" s="33">
        <v>0.16392000000000001</v>
      </c>
      <c r="I104" s="33">
        <v>0.16392000000000001</v>
      </c>
      <c r="J104" s="33"/>
      <c r="K104" s="33">
        <f t="shared" ref="K104" si="16">I104/H104*100</f>
        <v>100</v>
      </c>
    </row>
    <row r="105" spans="1:11" ht="26.25" customHeight="1">
      <c r="A105" s="155"/>
      <c r="B105" s="25">
        <v>6000100</v>
      </c>
      <c r="C105" s="19"/>
      <c r="D105" s="19"/>
      <c r="E105" s="26" t="s">
        <v>17</v>
      </c>
      <c r="F105" s="19">
        <v>310</v>
      </c>
      <c r="G105" s="33">
        <v>20000</v>
      </c>
      <c r="H105" s="33">
        <v>59429.122810000001</v>
      </c>
      <c r="I105" s="33">
        <v>59429.122810000001</v>
      </c>
      <c r="J105" s="33">
        <f t="shared" ref="J105" si="17">I105/G105*100</f>
        <v>297.14561405000001</v>
      </c>
      <c r="K105" s="33">
        <f>I105/H105*100</f>
        <v>100</v>
      </c>
    </row>
    <row r="106" spans="1:11" ht="27" hidden="1" customHeight="1">
      <c r="A106" s="152" t="s">
        <v>52</v>
      </c>
      <c r="B106" s="25">
        <v>6000200</v>
      </c>
      <c r="C106" s="19"/>
      <c r="D106" s="19"/>
      <c r="E106" s="26" t="s">
        <v>17</v>
      </c>
      <c r="F106" s="21"/>
      <c r="G106" s="33"/>
      <c r="H106" s="33"/>
      <c r="I106" s="33"/>
      <c r="J106" s="33" t="e">
        <f>I106/G106*100</f>
        <v>#DIV/0!</v>
      </c>
      <c r="K106" s="33" t="e">
        <f>I106/H106*100</f>
        <v>#DIV/0!</v>
      </c>
    </row>
    <row r="107" spans="1:11" ht="29.25" hidden="1" customHeight="1">
      <c r="A107" s="152"/>
      <c r="B107" s="25">
        <v>6000200</v>
      </c>
      <c r="C107" s="19"/>
      <c r="D107" s="19"/>
      <c r="E107" s="26" t="s">
        <v>17</v>
      </c>
      <c r="F107" s="19">
        <v>225</v>
      </c>
      <c r="G107" s="33"/>
      <c r="H107" s="33"/>
      <c r="I107" s="33"/>
      <c r="J107" s="33" t="e">
        <f>I107/G107*100</f>
        <v>#DIV/0!</v>
      </c>
      <c r="K107" s="33" t="e">
        <f>I107/H107*100</f>
        <v>#DIV/0!</v>
      </c>
    </row>
    <row r="108" spans="1:11" ht="27" hidden="1" customHeight="1">
      <c r="A108" s="152"/>
      <c r="B108" s="25">
        <v>6000200</v>
      </c>
      <c r="C108" s="19"/>
      <c r="D108" s="19"/>
      <c r="E108" s="26" t="s">
        <v>17</v>
      </c>
      <c r="F108" s="19">
        <v>226</v>
      </c>
      <c r="G108" s="33"/>
      <c r="H108" s="33"/>
      <c r="I108" s="33"/>
      <c r="J108" s="33" t="e">
        <f t="shared" ref="J108:J113" si="18">I108/G108*100</f>
        <v>#DIV/0!</v>
      </c>
      <c r="K108" s="33" t="e">
        <f>I108/H108*100</f>
        <v>#DIV/0!</v>
      </c>
    </row>
    <row r="109" spans="1:11" ht="27" hidden="1" customHeight="1">
      <c r="A109" s="152"/>
      <c r="B109" s="25">
        <v>6000200</v>
      </c>
      <c r="C109" s="19"/>
      <c r="D109" s="19"/>
      <c r="E109" s="26" t="s">
        <v>17</v>
      </c>
      <c r="F109" s="19">
        <v>290</v>
      </c>
      <c r="G109" s="33"/>
      <c r="H109" s="33"/>
      <c r="I109" s="33"/>
      <c r="J109" s="33"/>
      <c r="K109" s="33" t="e">
        <f t="shared" ref="K109:K110" si="19">I109/H109*100</f>
        <v>#DIV/0!</v>
      </c>
    </row>
    <row r="110" spans="1:11" ht="27" hidden="1" customHeight="1">
      <c r="A110" s="152"/>
      <c r="B110" s="25">
        <v>6000200</v>
      </c>
      <c r="C110" s="19"/>
      <c r="D110" s="19"/>
      <c r="E110" s="19">
        <v>500</v>
      </c>
      <c r="F110" s="19">
        <v>310</v>
      </c>
      <c r="G110" s="58"/>
      <c r="H110" s="58"/>
      <c r="I110" s="58"/>
      <c r="J110" s="33"/>
      <c r="K110" s="33" t="e">
        <f t="shared" si="19"/>
        <v>#DIV/0!</v>
      </c>
    </row>
    <row r="111" spans="1:11" ht="27" hidden="1" customHeight="1">
      <c r="A111" s="75"/>
      <c r="B111" s="25">
        <v>6000202</v>
      </c>
      <c r="C111" s="19"/>
      <c r="D111" s="19"/>
      <c r="E111" s="26" t="s">
        <v>17</v>
      </c>
      <c r="F111" s="19">
        <v>225</v>
      </c>
      <c r="G111" s="33"/>
      <c r="H111" s="33"/>
      <c r="I111" s="33"/>
      <c r="J111" s="33" t="e">
        <f t="shared" si="18"/>
        <v>#DIV/0!</v>
      </c>
      <c r="K111" s="33" t="e">
        <f t="shared" ref="K111:K142" si="20">I111/H111*100</f>
        <v>#DIV/0!</v>
      </c>
    </row>
    <row r="112" spans="1:11" ht="27" hidden="1" customHeight="1">
      <c r="A112" s="75" t="s">
        <v>53</v>
      </c>
      <c r="B112" s="25">
        <v>6000297</v>
      </c>
      <c r="C112" s="19"/>
      <c r="D112" s="19"/>
      <c r="E112" s="26" t="s">
        <v>17</v>
      </c>
      <c r="F112" s="19">
        <v>225</v>
      </c>
      <c r="G112" s="33"/>
      <c r="H112" s="33"/>
      <c r="I112" s="33"/>
      <c r="J112" s="33" t="e">
        <f t="shared" si="18"/>
        <v>#DIV/0!</v>
      </c>
      <c r="K112" s="33" t="e">
        <f t="shared" si="20"/>
        <v>#DIV/0!</v>
      </c>
    </row>
    <row r="113" spans="1:11" ht="27" hidden="1" customHeight="1">
      <c r="A113" s="149" t="s">
        <v>54</v>
      </c>
      <c r="B113" s="25">
        <v>6000298</v>
      </c>
      <c r="C113" s="19"/>
      <c r="D113" s="19"/>
      <c r="E113" s="26" t="s">
        <v>17</v>
      </c>
      <c r="F113" s="19"/>
      <c r="G113" s="33"/>
      <c r="H113" s="33"/>
      <c r="I113" s="33"/>
      <c r="J113" s="33" t="e">
        <f t="shared" si="18"/>
        <v>#DIV/0!</v>
      </c>
      <c r="K113" s="33" t="e">
        <f t="shared" si="20"/>
        <v>#DIV/0!</v>
      </c>
    </row>
    <row r="114" spans="1:11" ht="27" hidden="1" customHeight="1">
      <c r="A114" s="150"/>
      <c r="B114" s="25">
        <v>6000298</v>
      </c>
      <c r="C114" s="19"/>
      <c r="D114" s="19"/>
      <c r="E114" s="19">
        <v>500</v>
      </c>
      <c r="F114" s="19">
        <v>225</v>
      </c>
      <c r="G114" s="33"/>
      <c r="H114" s="33"/>
      <c r="I114" s="33"/>
      <c r="J114" s="33" t="e">
        <f t="shared" ref="J114" si="21">I114/G114*100</f>
        <v>#DIV/0!</v>
      </c>
      <c r="K114" s="33" t="e">
        <f t="shared" ref="K114:K117" si="22">I114/H114*100</f>
        <v>#DIV/0!</v>
      </c>
    </row>
    <row r="115" spans="1:11" ht="27" hidden="1" customHeight="1">
      <c r="A115" s="150"/>
      <c r="B115" s="25">
        <v>6000298</v>
      </c>
      <c r="C115" s="19"/>
      <c r="D115" s="19"/>
      <c r="E115" s="26" t="s">
        <v>17</v>
      </c>
      <c r="F115" s="19">
        <v>226</v>
      </c>
      <c r="G115" s="33"/>
      <c r="H115" s="33"/>
      <c r="I115" s="33"/>
      <c r="J115" s="33"/>
      <c r="K115" s="33" t="e">
        <f t="shared" si="22"/>
        <v>#DIV/0!</v>
      </c>
    </row>
    <row r="116" spans="1:11" ht="27" hidden="1" customHeight="1">
      <c r="A116" s="150"/>
      <c r="B116" s="25">
        <v>6000298</v>
      </c>
      <c r="C116" s="19"/>
      <c r="D116" s="19"/>
      <c r="E116" s="26" t="s">
        <v>17</v>
      </c>
      <c r="F116" s="19">
        <v>290</v>
      </c>
      <c r="G116" s="33"/>
      <c r="H116" s="33"/>
      <c r="I116" s="33"/>
      <c r="J116" s="33"/>
      <c r="K116" s="33" t="e">
        <f t="shared" si="22"/>
        <v>#DIV/0!</v>
      </c>
    </row>
    <row r="117" spans="1:11" ht="24.75" hidden="1" customHeight="1">
      <c r="A117" s="151"/>
      <c r="B117" s="25">
        <v>6000298</v>
      </c>
      <c r="C117" s="19"/>
      <c r="D117" s="19"/>
      <c r="E117" s="26" t="s">
        <v>17</v>
      </c>
      <c r="F117" s="19">
        <v>310</v>
      </c>
      <c r="G117" s="33"/>
      <c r="H117" s="33"/>
      <c r="I117" s="33"/>
      <c r="J117" s="33"/>
      <c r="K117" s="33" t="e">
        <f t="shared" si="22"/>
        <v>#DIV/0!</v>
      </c>
    </row>
    <row r="118" spans="1:11" s="37" customFormat="1" ht="23.25" hidden="1" customHeight="1">
      <c r="A118" s="152" t="s">
        <v>55</v>
      </c>
      <c r="B118" s="84">
        <v>6000299</v>
      </c>
      <c r="C118" s="36"/>
      <c r="D118" s="36"/>
      <c r="E118" s="35" t="s">
        <v>17</v>
      </c>
      <c r="F118" s="38"/>
      <c r="G118" s="33"/>
      <c r="H118" s="33"/>
      <c r="I118" s="33"/>
      <c r="J118" s="33" t="e">
        <f t="shared" ref="J118:J124" si="23">I118/G118*100</f>
        <v>#DIV/0!</v>
      </c>
      <c r="K118" s="33" t="e">
        <f t="shared" si="20"/>
        <v>#DIV/0!</v>
      </c>
    </row>
    <row r="119" spans="1:11" s="37" customFormat="1" ht="30.75" hidden="1" customHeight="1">
      <c r="A119" s="152"/>
      <c r="B119" s="84">
        <v>6000299</v>
      </c>
      <c r="C119" s="36"/>
      <c r="D119" s="36"/>
      <c r="E119" s="35" t="s">
        <v>17</v>
      </c>
      <c r="F119" s="36">
        <v>225</v>
      </c>
      <c r="G119" s="33"/>
      <c r="H119" s="33"/>
      <c r="I119" s="33"/>
      <c r="J119" s="33" t="e">
        <f t="shared" si="23"/>
        <v>#DIV/0!</v>
      </c>
      <c r="K119" s="33" t="e">
        <f t="shared" si="20"/>
        <v>#DIV/0!</v>
      </c>
    </row>
    <row r="120" spans="1:11" ht="25.5" hidden="1" customHeight="1">
      <c r="A120" s="152"/>
      <c r="B120" s="25">
        <v>6000299</v>
      </c>
      <c r="C120" s="19"/>
      <c r="D120" s="19"/>
      <c r="E120" s="26" t="s">
        <v>17</v>
      </c>
      <c r="F120" s="19">
        <v>226</v>
      </c>
      <c r="G120" s="33"/>
      <c r="H120" s="33"/>
      <c r="I120" s="33"/>
      <c r="J120" s="33" t="e">
        <f>I120/G120*100</f>
        <v>#DIV/0!</v>
      </c>
      <c r="K120" s="33" t="e">
        <f t="shared" ref="K120" si="24">I120/H120*100</f>
        <v>#DIV/0!</v>
      </c>
    </row>
    <row r="121" spans="1:11" ht="23.25" hidden="1" customHeight="1">
      <c r="A121" s="152"/>
      <c r="B121" s="25">
        <v>6000299</v>
      </c>
      <c r="C121" s="39"/>
      <c r="D121" s="39"/>
      <c r="E121" s="26" t="s">
        <v>17</v>
      </c>
      <c r="F121" s="19">
        <v>310</v>
      </c>
      <c r="G121" s="58"/>
      <c r="H121" s="58"/>
      <c r="I121" s="58"/>
      <c r="J121" s="33"/>
      <c r="K121" s="33" t="e">
        <f t="shared" si="20"/>
        <v>#DIV/0!</v>
      </c>
    </row>
    <row r="122" spans="1:11" ht="22.5" customHeight="1">
      <c r="A122" s="153" t="s">
        <v>56</v>
      </c>
      <c r="B122" s="25">
        <v>6000300</v>
      </c>
      <c r="C122" s="19"/>
      <c r="D122" s="19"/>
      <c r="E122" s="26" t="s">
        <v>17</v>
      </c>
      <c r="F122" s="21"/>
      <c r="G122" s="33">
        <f>G123+G124+G125</f>
        <v>21150</v>
      </c>
      <c r="H122" s="33">
        <f>H123+H124+H125+H126</f>
        <v>147710.43296000001</v>
      </c>
      <c r="I122" s="33">
        <f>I123+I124+I125+I126</f>
        <v>147710.47743</v>
      </c>
      <c r="J122" s="33">
        <f t="shared" si="23"/>
        <v>698.39469234042554</v>
      </c>
      <c r="K122" s="33">
        <f t="shared" si="20"/>
        <v>100.00003010620111</v>
      </c>
    </row>
    <row r="123" spans="1:11" ht="27.75" customHeight="1">
      <c r="A123" s="154"/>
      <c r="B123" s="25">
        <v>6000300</v>
      </c>
      <c r="C123" s="19"/>
      <c r="D123" s="19"/>
      <c r="E123" s="26" t="s">
        <v>17</v>
      </c>
      <c r="F123" s="19">
        <v>225</v>
      </c>
      <c r="G123" s="33">
        <f>G129+G134</f>
        <v>19900</v>
      </c>
      <c r="H123" s="33">
        <f>H129+H134</f>
        <v>132713.91772</v>
      </c>
      <c r="I123" s="33">
        <f>I129+I134</f>
        <v>132713.91772</v>
      </c>
      <c r="J123" s="33">
        <f t="shared" si="23"/>
        <v>666.90410914572863</v>
      </c>
      <c r="K123" s="33">
        <f t="shared" si="20"/>
        <v>100</v>
      </c>
    </row>
    <row r="124" spans="1:11" ht="25.5" customHeight="1">
      <c r="A124" s="154"/>
      <c r="B124" s="25">
        <v>6000300</v>
      </c>
      <c r="C124" s="19"/>
      <c r="D124" s="19"/>
      <c r="E124" s="26" t="s">
        <v>17</v>
      </c>
      <c r="F124" s="19">
        <v>226</v>
      </c>
      <c r="G124" s="33">
        <f>G130</f>
        <v>150</v>
      </c>
      <c r="H124" s="33">
        <f>H130</f>
        <v>1142.9037800000001</v>
      </c>
      <c r="I124" s="33">
        <f>I130</f>
        <v>1142.9037800000001</v>
      </c>
      <c r="J124" s="33">
        <f t="shared" si="23"/>
        <v>761.9358533333334</v>
      </c>
      <c r="K124" s="33">
        <f t="shared" si="20"/>
        <v>100</v>
      </c>
    </row>
    <row r="125" spans="1:11" ht="30" customHeight="1">
      <c r="A125" s="154"/>
      <c r="B125" s="25">
        <v>6000300</v>
      </c>
      <c r="C125" s="19"/>
      <c r="D125" s="19"/>
      <c r="E125" s="26" t="s">
        <v>17</v>
      </c>
      <c r="F125" s="19">
        <v>310</v>
      </c>
      <c r="G125" s="33">
        <f>G131+G135</f>
        <v>1100</v>
      </c>
      <c r="H125" s="33">
        <f>H131+H135</f>
        <v>8218.2559299999994</v>
      </c>
      <c r="I125" s="33">
        <f>I131+I135</f>
        <v>8218.2559299999994</v>
      </c>
      <c r="J125" s="33">
        <f>I125/G125*100</f>
        <v>747.11417545454538</v>
      </c>
      <c r="K125" s="33">
        <f t="shared" si="20"/>
        <v>100</v>
      </c>
    </row>
    <row r="126" spans="1:11" ht="28.5" customHeight="1">
      <c r="A126" s="155"/>
      <c r="B126" s="25">
        <v>6000300</v>
      </c>
      <c r="C126" s="19"/>
      <c r="D126" s="19"/>
      <c r="E126" s="26" t="s">
        <v>13</v>
      </c>
      <c r="F126" s="19">
        <v>241</v>
      </c>
      <c r="G126" s="33"/>
      <c r="H126" s="33">
        <f>H127</f>
        <v>5635.3555299999998</v>
      </c>
      <c r="I126" s="33">
        <f>I127</f>
        <v>5635.4</v>
      </c>
      <c r="J126" s="33"/>
      <c r="K126" s="33">
        <f t="shared" ref="K126:K127" si="25">I126/H126*100</f>
        <v>100.00078912501196</v>
      </c>
    </row>
    <row r="127" spans="1:11" ht="140.25" customHeight="1">
      <c r="A127" s="117" t="s">
        <v>138</v>
      </c>
      <c r="B127" s="25">
        <v>6000397</v>
      </c>
      <c r="C127" s="19"/>
      <c r="D127" s="19"/>
      <c r="E127" s="26" t="s">
        <v>13</v>
      </c>
      <c r="F127" s="19">
        <v>241</v>
      </c>
      <c r="G127" s="33"/>
      <c r="H127" s="33">
        <v>5635.3555299999998</v>
      </c>
      <c r="I127" s="33">
        <v>5635.4</v>
      </c>
      <c r="J127" s="33"/>
      <c r="K127" s="33">
        <f t="shared" si="25"/>
        <v>100.00078912501196</v>
      </c>
    </row>
    <row r="128" spans="1:11" ht="27" customHeight="1">
      <c r="A128" s="156" t="s">
        <v>57</v>
      </c>
      <c r="B128" s="25">
        <v>6000398</v>
      </c>
      <c r="C128" s="19"/>
      <c r="D128" s="19"/>
      <c r="E128" s="26" t="s">
        <v>17</v>
      </c>
      <c r="F128" s="19"/>
      <c r="G128" s="33">
        <f>G129+G130+G131</f>
        <v>20550</v>
      </c>
      <c r="H128" s="33">
        <f t="shared" ref="H128:I128" si="26">H129+H130+H131</f>
        <v>135421.36692</v>
      </c>
      <c r="I128" s="33">
        <f t="shared" si="26"/>
        <v>135421.36692</v>
      </c>
      <c r="J128" s="33">
        <f>I128/G128*100</f>
        <v>658.9847538686131</v>
      </c>
      <c r="K128" s="33">
        <f t="shared" si="20"/>
        <v>100</v>
      </c>
    </row>
    <row r="129" spans="1:11" ht="30" customHeight="1">
      <c r="A129" s="157"/>
      <c r="B129" s="25">
        <v>6000398</v>
      </c>
      <c r="C129" s="19"/>
      <c r="D129" s="19"/>
      <c r="E129" s="26" t="s">
        <v>17</v>
      </c>
      <c r="F129" s="19">
        <v>225</v>
      </c>
      <c r="G129" s="33">
        <v>19800</v>
      </c>
      <c r="H129" s="33">
        <v>132642.15830000001</v>
      </c>
      <c r="I129" s="33">
        <v>132642.15830000001</v>
      </c>
      <c r="J129" s="33">
        <f>I129/G129*100</f>
        <v>669.90989040404042</v>
      </c>
      <c r="K129" s="33">
        <f t="shared" si="20"/>
        <v>100</v>
      </c>
    </row>
    <row r="130" spans="1:11" ht="30" customHeight="1">
      <c r="A130" s="157"/>
      <c r="B130" s="25">
        <v>6000398</v>
      </c>
      <c r="C130" s="19"/>
      <c r="D130" s="19"/>
      <c r="E130" s="26" t="s">
        <v>17</v>
      </c>
      <c r="F130" s="19">
        <v>226</v>
      </c>
      <c r="G130" s="33">
        <v>150</v>
      </c>
      <c r="H130" s="33">
        <v>1142.9037800000001</v>
      </c>
      <c r="I130" s="33">
        <v>1142.9037800000001</v>
      </c>
      <c r="J130" s="33">
        <f>I130/G130*100</f>
        <v>761.9358533333334</v>
      </c>
      <c r="K130" s="33">
        <f t="shared" si="20"/>
        <v>100</v>
      </c>
    </row>
    <row r="131" spans="1:11" ht="33.75" customHeight="1">
      <c r="A131" s="158"/>
      <c r="B131" s="25">
        <v>6000398</v>
      </c>
      <c r="C131" s="19"/>
      <c r="D131" s="19"/>
      <c r="E131" s="26" t="s">
        <v>17</v>
      </c>
      <c r="F131" s="19">
        <v>310</v>
      </c>
      <c r="G131" s="33">
        <v>600</v>
      </c>
      <c r="H131" s="33">
        <v>1636.30484</v>
      </c>
      <c r="I131" s="33">
        <v>1636.30484</v>
      </c>
      <c r="J131" s="33">
        <f>I131/G131*100</f>
        <v>272.71747333333332</v>
      </c>
      <c r="K131" s="33">
        <f t="shared" si="20"/>
        <v>100</v>
      </c>
    </row>
    <row r="132" spans="1:11" ht="39.75" hidden="1" customHeight="1">
      <c r="A132" s="56" t="s">
        <v>91</v>
      </c>
      <c r="B132" s="25">
        <v>6000397</v>
      </c>
      <c r="C132" s="19"/>
      <c r="D132" s="19"/>
      <c r="E132" s="26" t="s">
        <v>13</v>
      </c>
      <c r="F132" s="19">
        <v>241</v>
      </c>
      <c r="G132" s="33"/>
      <c r="H132" s="33"/>
      <c r="I132" s="33"/>
      <c r="J132" s="33" t="e">
        <f t="shared" ref="J132:J140" si="27">I132/G132*100</f>
        <v>#DIV/0!</v>
      </c>
      <c r="K132" s="33" t="e">
        <f t="shared" si="20"/>
        <v>#DIV/0!</v>
      </c>
    </row>
    <row r="133" spans="1:11" ht="27" customHeight="1">
      <c r="A133" s="145" t="s">
        <v>58</v>
      </c>
      <c r="B133" s="25">
        <v>6000399</v>
      </c>
      <c r="C133" s="19"/>
      <c r="D133" s="19"/>
      <c r="E133" s="26" t="s">
        <v>17</v>
      </c>
      <c r="F133" s="21"/>
      <c r="G133" s="33">
        <f>G134+G135</f>
        <v>600</v>
      </c>
      <c r="H133" s="33">
        <f t="shared" ref="H133:I133" si="28">H134+H135</f>
        <v>6653.7105099999999</v>
      </c>
      <c r="I133" s="33">
        <f t="shared" si="28"/>
        <v>6653.7105099999999</v>
      </c>
      <c r="J133" s="33">
        <f t="shared" si="27"/>
        <v>1108.9517516666665</v>
      </c>
      <c r="K133" s="33">
        <f t="shared" si="20"/>
        <v>100</v>
      </c>
    </row>
    <row r="134" spans="1:11" ht="25.5" customHeight="1">
      <c r="A134" s="146"/>
      <c r="B134" s="25">
        <v>6000399</v>
      </c>
      <c r="C134" s="19"/>
      <c r="D134" s="19"/>
      <c r="E134" s="26" t="s">
        <v>17</v>
      </c>
      <c r="F134" s="19">
        <v>225</v>
      </c>
      <c r="G134" s="33">
        <v>100</v>
      </c>
      <c r="H134" s="33">
        <v>71.759420000000006</v>
      </c>
      <c r="I134" s="33">
        <v>71.759420000000006</v>
      </c>
      <c r="J134" s="33">
        <f t="shared" si="27"/>
        <v>71.759420000000006</v>
      </c>
      <c r="K134" s="33">
        <f t="shared" si="20"/>
        <v>100</v>
      </c>
    </row>
    <row r="135" spans="1:11" ht="26.25" customHeight="1">
      <c r="A135" s="147"/>
      <c r="B135" s="25">
        <v>6000399</v>
      </c>
      <c r="C135" s="19"/>
      <c r="D135" s="19"/>
      <c r="E135" s="26" t="s">
        <v>17</v>
      </c>
      <c r="F135" s="19">
        <v>310</v>
      </c>
      <c r="G135" s="33">
        <v>500</v>
      </c>
      <c r="H135" s="33">
        <v>6581.9510899999996</v>
      </c>
      <c r="I135" s="33">
        <v>6581.9510899999996</v>
      </c>
      <c r="J135" s="33">
        <f t="shared" si="27"/>
        <v>1316.390218</v>
      </c>
      <c r="K135" s="33">
        <f t="shared" ref="K135:K140" si="29">I135/H135*100</f>
        <v>100</v>
      </c>
    </row>
    <row r="136" spans="1:11" ht="33.75" hidden="1" customHeight="1">
      <c r="A136" s="145" t="s">
        <v>59</v>
      </c>
      <c r="B136" s="25">
        <v>6000400</v>
      </c>
      <c r="C136" s="19"/>
      <c r="D136" s="19"/>
      <c r="E136" s="26" t="s">
        <v>17</v>
      </c>
      <c r="F136" s="21"/>
      <c r="G136" s="33"/>
      <c r="H136" s="33"/>
      <c r="I136" s="33"/>
      <c r="J136" s="33" t="e">
        <f t="shared" si="27"/>
        <v>#DIV/0!</v>
      </c>
      <c r="K136" s="33" t="e">
        <f t="shared" si="29"/>
        <v>#DIV/0!</v>
      </c>
    </row>
    <row r="137" spans="1:11" ht="35.25" hidden="1" customHeight="1">
      <c r="A137" s="146"/>
      <c r="B137" s="25">
        <v>6000400</v>
      </c>
      <c r="C137" s="19"/>
      <c r="D137" s="19"/>
      <c r="E137" s="26" t="s">
        <v>17</v>
      </c>
      <c r="F137" s="19">
        <v>225</v>
      </c>
      <c r="G137" s="33"/>
      <c r="H137" s="33"/>
      <c r="I137" s="33"/>
      <c r="J137" s="33" t="e">
        <f t="shared" si="27"/>
        <v>#DIV/0!</v>
      </c>
      <c r="K137" s="33" t="e">
        <f t="shared" si="29"/>
        <v>#DIV/0!</v>
      </c>
    </row>
    <row r="138" spans="1:11" ht="2.25" hidden="1" customHeight="1">
      <c r="A138" s="146"/>
      <c r="B138" s="25">
        <v>6000400</v>
      </c>
      <c r="C138" s="19"/>
      <c r="D138" s="19"/>
      <c r="E138" s="26" t="s">
        <v>17</v>
      </c>
      <c r="F138" s="19">
        <v>310</v>
      </c>
      <c r="G138" s="33"/>
      <c r="H138" s="33"/>
      <c r="I138" s="33"/>
      <c r="J138" s="33" t="e">
        <f t="shared" si="27"/>
        <v>#DIV/0!</v>
      </c>
      <c r="K138" s="33" t="e">
        <f t="shared" si="29"/>
        <v>#DIV/0!</v>
      </c>
    </row>
    <row r="139" spans="1:11" ht="33.75" hidden="1" customHeight="1">
      <c r="A139" s="146"/>
      <c r="B139" s="25">
        <v>6000400</v>
      </c>
      <c r="C139" s="19"/>
      <c r="D139" s="19"/>
      <c r="E139" s="26" t="s">
        <v>17</v>
      </c>
      <c r="F139" s="19">
        <v>226</v>
      </c>
      <c r="G139" s="33"/>
      <c r="H139" s="33"/>
      <c r="I139" s="33"/>
      <c r="J139" s="33" t="e">
        <f t="shared" si="27"/>
        <v>#DIV/0!</v>
      </c>
      <c r="K139" s="33" t="e">
        <f t="shared" si="29"/>
        <v>#DIV/0!</v>
      </c>
    </row>
    <row r="140" spans="1:11" ht="27.75" hidden="1" customHeight="1">
      <c r="A140" s="147"/>
      <c r="B140" s="25">
        <v>6000400</v>
      </c>
      <c r="C140" s="39"/>
      <c r="D140" s="39"/>
      <c r="E140" s="19">
        <v>500</v>
      </c>
      <c r="F140" s="19">
        <v>310</v>
      </c>
      <c r="G140" s="36"/>
      <c r="H140" s="58"/>
      <c r="I140" s="58"/>
      <c r="J140" s="33" t="e">
        <f t="shared" si="27"/>
        <v>#DIV/0!</v>
      </c>
      <c r="K140" s="33" t="e">
        <f t="shared" si="29"/>
        <v>#DIV/0!</v>
      </c>
    </row>
    <row r="141" spans="1:11" ht="30.75" customHeight="1">
      <c r="A141" s="140" t="s">
        <v>60</v>
      </c>
      <c r="B141" s="25">
        <v>6000500</v>
      </c>
      <c r="C141" s="19"/>
      <c r="D141" s="19"/>
      <c r="E141" s="32"/>
      <c r="F141" s="19"/>
      <c r="G141" s="33">
        <f>G146+G150</f>
        <v>52002.2</v>
      </c>
      <c r="H141" s="33">
        <f t="shared" ref="H141:I141" si="30">H146+H150</f>
        <v>54953.984219999998</v>
      </c>
      <c r="I141" s="33">
        <f t="shared" si="30"/>
        <v>54953.984219999998</v>
      </c>
      <c r="J141" s="33">
        <f>I141/G141*100</f>
        <v>105.67626796558606</v>
      </c>
      <c r="K141" s="33">
        <f t="shared" si="20"/>
        <v>100</v>
      </c>
    </row>
    <row r="142" spans="1:11" ht="33.75" hidden="1" customHeight="1">
      <c r="A142" s="159"/>
      <c r="B142" s="40">
        <v>6000500</v>
      </c>
      <c r="C142" s="19"/>
      <c r="D142" s="19"/>
      <c r="E142" s="26" t="s">
        <v>17</v>
      </c>
      <c r="F142" s="19">
        <v>226</v>
      </c>
      <c r="G142" s="33"/>
      <c r="H142" s="33"/>
      <c r="I142" s="33"/>
      <c r="J142" s="33"/>
      <c r="K142" s="33" t="e">
        <f t="shared" si="20"/>
        <v>#DIV/0!</v>
      </c>
    </row>
    <row r="143" spans="1:11" ht="33.75" hidden="1" customHeight="1">
      <c r="A143" s="159"/>
      <c r="B143" s="41">
        <v>6000500</v>
      </c>
      <c r="C143" s="19"/>
      <c r="D143" s="19"/>
      <c r="E143" s="26" t="s">
        <v>13</v>
      </c>
      <c r="F143" s="19">
        <v>241</v>
      </c>
      <c r="G143" s="33"/>
      <c r="H143" s="33"/>
      <c r="I143" s="33"/>
      <c r="J143" s="33"/>
      <c r="K143" s="33"/>
    </row>
    <row r="144" spans="1:11" ht="33.75" hidden="1" customHeight="1">
      <c r="A144" s="159"/>
      <c r="B144" s="41">
        <v>6000500</v>
      </c>
      <c r="C144" s="19"/>
      <c r="D144" s="19"/>
      <c r="E144" s="26" t="s">
        <v>17</v>
      </c>
      <c r="F144" s="19">
        <v>310</v>
      </c>
      <c r="G144" s="33"/>
      <c r="H144" s="33"/>
      <c r="I144" s="33"/>
      <c r="J144" s="33" t="e">
        <f>I144/G144*100</f>
        <v>#DIV/0!</v>
      </c>
      <c r="K144" s="33" t="e">
        <f t="shared" ref="K144:K152" si="31">I144/H144*100</f>
        <v>#DIV/0!</v>
      </c>
    </row>
    <row r="145" spans="1:11" ht="33.75" hidden="1" customHeight="1">
      <c r="A145" s="160"/>
      <c r="B145" s="41">
        <v>6000500</v>
      </c>
      <c r="C145" s="39"/>
      <c r="D145" s="39"/>
      <c r="E145" s="19">
        <v>500</v>
      </c>
      <c r="F145" s="19">
        <v>340</v>
      </c>
      <c r="G145" s="36"/>
      <c r="H145" s="58"/>
      <c r="I145" s="58"/>
      <c r="J145" s="36"/>
      <c r="K145" s="58" t="e">
        <f t="shared" si="31"/>
        <v>#DIV/0!</v>
      </c>
    </row>
    <row r="146" spans="1:11" ht="54.75" customHeight="1">
      <c r="A146" s="75" t="s">
        <v>61</v>
      </c>
      <c r="B146" s="41">
        <v>6000501</v>
      </c>
      <c r="C146" s="19"/>
      <c r="D146" s="19"/>
      <c r="E146" s="26" t="s">
        <v>13</v>
      </c>
      <c r="F146" s="19">
        <v>241</v>
      </c>
      <c r="G146" s="33">
        <v>46000</v>
      </c>
      <c r="H146" s="33">
        <v>54953.984219999998</v>
      </c>
      <c r="I146" s="33">
        <v>54953.984219999998</v>
      </c>
      <c r="J146" s="33">
        <f>I146/G146*100</f>
        <v>119.46518308695653</v>
      </c>
      <c r="K146" s="33">
        <f t="shared" si="31"/>
        <v>100</v>
      </c>
    </row>
    <row r="147" spans="1:11" ht="18.75" hidden="1">
      <c r="A147" s="161" t="s">
        <v>62</v>
      </c>
      <c r="B147" s="184">
        <v>6000502</v>
      </c>
      <c r="C147" s="19"/>
      <c r="D147" s="19"/>
      <c r="E147" s="35"/>
      <c r="F147" s="36"/>
      <c r="G147" s="33"/>
      <c r="H147" s="33"/>
      <c r="I147" s="33"/>
      <c r="J147" s="33" t="e">
        <f t="shared" ref="J147:J149" si="32">I147/G147*100</f>
        <v>#DIV/0!</v>
      </c>
      <c r="K147" s="33" t="e">
        <f t="shared" si="31"/>
        <v>#DIV/0!</v>
      </c>
    </row>
    <row r="148" spans="1:11" ht="18.75" hidden="1">
      <c r="A148" s="162"/>
      <c r="B148" s="185"/>
      <c r="C148" s="19"/>
      <c r="D148" s="19"/>
      <c r="E148" s="26" t="s">
        <v>17</v>
      </c>
      <c r="F148" s="19">
        <v>226</v>
      </c>
      <c r="G148" s="33"/>
      <c r="H148" s="33"/>
      <c r="I148" s="33"/>
      <c r="J148" s="33" t="e">
        <f t="shared" si="32"/>
        <v>#DIV/0!</v>
      </c>
      <c r="K148" s="33" t="e">
        <f t="shared" si="31"/>
        <v>#DIV/0!</v>
      </c>
    </row>
    <row r="149" spans="1:11" ht="18.75" hidden="1">
      <c r="A149" s="162"/>
      <c r="B149" s="186"/>
      <c r="C149" s="19"/>
      <c r="D149" s="19"/>
      <c r="E149" s="26" t="s">
        <v>17</v>
      </c>
      <c r="F149" s="19">
        <v>340</v>
      </c>
      <c r="G149" s="33"/>
      <c r="H149" s="33"/>
      <c r="I149" s="33"/>
      <c r="J149" s="33" t="e">
        <f t="shared" si="32"/>
        <v>#DIV/0!</v>
      </c>
      <c r="K149" s="33" t="e">
        <f t="shared" si="31"/>
        <v>#DIV/0!</v>
      </c>
    </row>
    <row r="150" spans="1:11" ht="62.25" customHeight="1">
      <c r="A150" s="77" t="s">
        <v>93</v>
      </c>
      <c r="B150" s="25">
        <v>6000505</v>
      </c>
      <c r="C150" s="19"/>
      <c r="D150" s="19"/>
      <c r="E150" s="26" t="s">
        <v>13</v>
      </c>
      <c r="F150" s="19">
        <v>241</v>
      </c>
      <c r="G150" s="33">
        <v>6002.2</v>
      </c>
      <c r="H150" s="33"/>
      <c r="I150" s="33"/>
      <c r="J150" s="33"/>
      <c r="K150" s="33"/>
    </row>
    <row r="151" spans="1:11" ht="56.25" hidden="1">
      <c r="A151" s="77" t="s">
        <v>63</v>
      </c>
      <c r="B151" s="10">
        <v>6000504</v>
      </c>
      <c r="C151" s="19"/>
      <c r="D151" s="19"/>
      <c r="E151" s="26" t="s">
        <v>13</v>
      </c>
      <c r="F151" s="19">
        <v>241</v>
      </c>
      <c r="G151" s="33"/>
      <c r="H151" s="33"/>
      <c r="I151" s="33"/>
      <c r="J151" s="33"/>
      <c r="K151" s="33" t="e">
        <f t="shared" si="31"/>
        <v>#DIV/0!</v>
      </c>
    </row>
    <row r="152" spans="1:11" ht="56.25" hidden="1">
      <c r="A152" s="75" t="s">
        <v>98</v>
      </c>
      <c r="B152" s="10">
        <v>6000506</v>
      </c>
      <c r="C152" s="19"/>
      <c r="D152" s="19"/>
      <c r="E152" s="26" t="s">
        <v>13</v>
      </c>
      <c r="F152" s="19">
        <v>241</v>
      </c>
      <c r="G152" s="33"/>
      <c r="H152" s="33"/>
      <c r="I152" s="33"/>
      <c r="J152" s="33"/>
      <c r="K152" s="33" t="e">
        <f t="shared" si="31"/>
        <v>#DIV/0!</v>
      </c>
    </row>
    <row r="153" spans="1:11" ht="38.25" hidden="1" customHeight="1">
      <c r="A153" s="75" t="s">
        <v>64</v>
      </c>
      <c r="B153" s="87">
        <v>6000599</v>
      </c>
      <c r="C153" s="19"/>
      <c r="D153" s="19"/>
      <c r="E153" s="26" t="s">
        <v>13</v>
      </c>
      <c r="F153" s="19">
        <v>242</v>
      </c>
      <c r="G153" s="33"/>
      <c r="H153" s="33"/>
      <c r="I153" s="33"/>
      <c r="J153" s="33"/>
      <c r="K153" s="33"/>
    </row>
    <row r="154" spans="1:11" ht="31.5" hidden="1" customHeight="1">
      <c r="A154" s="145" t="s">
        <v>151</v>
      </c>
      <c r="B154" s="123">
        <v>7955100</v>
      </c>
      <c r="C154" s="19"/>
      <c r="D154" s="19"/>
      <c r="E154" s="26" t="s">
        <v>17</v>
      </c>
      <c r="F154" s="19"/>
      <c r="G154" s="33"/>
      <c r="H154" s="33"/>
      <c r="I154" s="33"/>
      <c r="J154" s="33"/>
      <c r="K154" s="33"/>
    </row>
    <row r="155" spans="1:11" ht="28.5" hidden="1" customHeight="1">
      <c r="A155" s="146"/>
      <c r="B155" s="123">
        <v>7955100</v>
      </c>
      <c r="C155" s="19"/>
      <c r="D155" s="19"/>
      <c r="E155" s="26" t="s">
        <v>17</v>
      </c>
      <c r="F155" s="19">
        <v>225</v>
      </c>
      <c r="G155" s="33">
        <v>0</v>
      </c>
      <c r="H155" s="33"/>
      <c r="I155" s="33"/>
      <c r="J155" s="33"/>
      <c r="K155" s="33"/>
    </row>
    <row r="156" spans="1:11" ht="27.75" hidden="1" customHeight="1">
      <c r="A156" s="147"/>
      <c r="B156" s="123">
        <v>7955100</v>
      </c>
      <c r="C156" s="19"/>
      <c r="D156" s="19"/>
      <c r="E156" s="26" t="s">
        <v>17</v>
      </c>
      <c r="F156" s="19">
        <v>310</v>
      </c>
      <c r="G156" s="33">
        <v>0</v>
      </c>
      <c r="H156" s="33"/>
      <c r="I156" s="33"/>
      <c r="J156" s="33" t="e">
        <f>I156/G156*100</f>
        <v>#DIV/0!</v>
      </c>
      <c r="K156" s="33" t="e">
        <f t="shared" ref="K156:K235" si="33">I156/H156*100</f>
        <v>#DIV/0!</v>
      </c>
    </row>
    <row r="157" spans="1:11" ht="36" customHeight="1">
      <c r="A157" s="145" t="s">
        <v>150</v>
      </c>
      <c r="B157" s="126">
        <v>1009001</v>
      </c>
      <c r="C157" s="25"/>
      <c r="D157" s="25"/>
      <c r="E157" s="122" t="s">
        <v>17</v>
      </c>
      <c r="F157" s="42"/>
      <c r="G157" s="33"/>
      <c r="H157" s="33">
        <f t="shared" ref="H157" si="34">H158+H160</f>
        <v>11101.8</v>
      </c>
      <c r="I157" s="33"/>
      <c r="J157" s="33"/>
      <c r="K157" s="33"/>
    </row>
    <row r="158" spans="1:11" ht="33" customHeight="1">
      <c r="A158" s="146"/>
      <c r="B158" s="126">
        <v>1009001</v>
      </c>
      <c r="C158" s="25"/>
      <c r="D158" s="25"/>
      <c r="E158" s="122" t="s">
        <v>17</v>
      </c>
      <c r="F158" s="25">
        <v>225</v>
      </c>
      <c r="G158" s="33"/>
      <c r="H158" s="33">
        <v>1269.54</v>
      </c>
      <c r="I158" s="33"/>
      <c r="J158" s="33"/>
      <c r="K158" s="33"/>
    </row>
    <row r="159" spans="1:11" ht="18.75" hidden="1" customHeight="1">
      <c r="A159" s="146"/>
      <c r="B159" s="126">
        <v>1009001</v>
      </c>
      <c r="C159" s="25"/>
      <c r="D159" s="25"/>
      <c r="E159" s="122" t="s">
        <v>17</v>
      </c>
      <c r="F159" s="25">
        <v>226</v>
      </c>
      <c r="G159" s="33"/>
      <c r="H159" s="33"/>
      <c r="I159" s="33"/>
      <c r="J159" s="33"/>
      <c r="K159" s="33"/>
    </row>
    <row r="160" spans="1:11" ht="36" customHeight="1">
      <c r="A160" s="147"/>
      <c r="B160" s="129">
        <v>1009001</v>
      </c>
      <c r="C160" s="25"/>
      <c r="D160" s="25"/>
      <c r="E160" s="124" t="s">
        <v>17</v>
      </c>
      <c r="F160" s="25">
        <v>310</v>
      </c>
      <c r="G160" s="33"/>
      <c r="H160" s="58">
        <v>9832.26</v>
      </c>
      <c r="I160" s="58"/>
      <c r="J160" s="33"/>
      <c r="K160" s="33"/>
    </row>
    <row r="161" spans="1:11" ht="56.25">
      <c r="A161" s="92" t="s">
        <v>115</v>
      </c>
      <c r="B161" s="88">
        <v>7953800</v>
      </c>
      <c r="C161" s="43"/>
      <c r="D161" s="43"/>
      <c r="E161" s="44" t="s">
        <v>17</v>
      </c>
      <c r="F161" s="25">
        <v>310</v>
      </c>
      <c r="G161" s="135">
        <v>140000</v>
      </c>
      <c r="H161" s="135">
        <v>128167.31337</v>
      </c>
      <c r="I161" s="135">
        <v>128167.31337</v>
      </c>
      <c r="J161" s="33">
        <f t="shared" ref="J161:J163" si="35">I161/G161*100</f>
        <v>91.548080978571434</v>
      </c>
      <c r="K161" s="33">
        <f t="shared" ref="K161" si="36">I161/H161*100</f>
        <v>100</v>
      </c>
    </row>
    <row r="162" spans="1:11" ht="133.5" hidden="1" customHeight="1">
      <c r="A162" s="46" t="s">
        <v>65</v>
      </c>
      <c r="B162" s="88">
        <v>7953900</v>
      </c>
      <c r="C162" s="19"/>
      <c r="D162" s="19"/>
      <c r="E162" s="19">
        <v>500</v>
      </c>
      <c r="F162" s="19">
        <v>310</v>
      </c>
      <c r="G162" s="36"/>
      <c r="H162" s="36"/>
      <c r="I162" s="58"/>
      <c r="J162" s="33" t="e">
        <f t="shared" si="35"/>
        <v>#DIV/0!</v>
      </c>
      <c r="K162" s="58" t="e">
        <f t="shared" si="33"/>
        <v>#DIV/0!</v>
      </c>
    </row>
    <row r="163" spans="1:11" ht="37.5" hidden="1">
      <c r="A163" s="75" t="s">
        <v>66</v>
      </c>
      <c r="B163" s="10">
        <v>3400702</v>
      </c>
      <c r="C163" s="19"/>
      <c r="D163" s="19"/>
      <c r="E163" s="19">
        <v>500</v>
      </c>
      <c r="F163" s="19">
        <v>310</v>
      </c>
      <c r="G163" s="36"/>
      <c r="H163" s="58"/>
      <c r="I163" s="58"/>
      <c r="J163" s="33" t="e">
        <f t="shared" si="35"/>
        <v>#DIV/0!</v>
      </c>
      <c r="K163" s="58" t="e">
        <f t="shared" si="33"/>
        <v>#DIV/0!</v>
      </c>
    </row>
    <row r="164" spans="1:11" ht="116.25" customHeight="1">
      <c r="A164" s="125" t="s">
        <v>152</v>
      </c>
      <c r="B164" s="7">
        <v>7953900</v>
      </c>
      <c r="C164" s="41"/>
      <c r="D164" s="41"/>
      <c r="E164" s="40">
        <v>500</v>
      </c>
      <c r="F164" s="41">
        <v>310</v>
      </c>
      <c r="G164" s="58"/>
      <c r="H164" s="58">
        <v>9527.8880000000008</v>
      </c>
      <c r="I164" s="58">
        <v>9527.8880000000008</v>
      </c>
      <c r="J164" s="33"/>
      <c r="K164" s="33">
        <f t="shared" si="33"/>
        <v>100</v>
      </c>
    </row>
    <row r="165" spans="1:11" ht="64.5" customHeight="1">
      <c r="A165" s="47" t="s">
        <v>161</v>
      </c>
      <c r="B165" s="7">
        <v>7955400</v>
      </c>
      <c r="C165" s="19"/>
      <c r="D165" s="19"/>
      <c r="E165" s="48">
        <v>500</v>
      </c>
      <c r="F165" s="19">
        <v>226</v>
      </c>
      <c r="G165" s="58"/>
      <c r="H165" s="58">
        <v>331.99889999999999</v>
      </c>
      <c r="I165" s="58">
        <v>331.99889999999999</v>
      </c>
      <c r="J165" s="33"/>
      <c r="K165" s="33">
        <f t="shared" ref="K165" si="37">I165/H165*100</f>
        <v>100</v>
      </c>
    </row>
    <row r="166" spans="1:11" ht="75" hidden="1">
      <c r="A166" s="47" t="s">
        <v>88</v>
      </c>
      <c r="B166" s="7">
        <v>5202700</v>
      </c>
      <c r="C166" s="19"/>
      <c r="D166" s="19"/>
      <c r="E166" s="48">
        <v>500</v>
      </c>
      <c r="F166" s="19">
        <v>225</v>
      </c>
      <c r="G166" s="58"/>
      <c r="H166" s="58"/>
      <c r="I166" s="58"/>
      <c r="J166" s="58"/>
      <c r="K166" s="58"/>
    </row>
    <row r="167" spans="1:11" ht="24" customHeight="1">
      <c r="A167" s="145" t="s">
        <v>118</v>
      </c>
      <c r="B167" s="174">
        <v>7952100</v>
      </c>
      <c r="C167" s="25"/>
      <c r="D167" s="25"/>
      <c r="E167" s="163" t="s">
        <v>17</v>
      </c>
      <c r="F167" s="42"/>
      <c r="G167" s="33">
        <f>SUM(G168:G171)</f>
        <v>104555.3</v>
      </c>
      <c r="H167" s="33">
        <f>SUM(H168:H171)</f>
        <v>6715.8269999999993</v>
      </c>
      <c r="I167" s="33">
        <f>SUM(I168:I171)</f>
        <v>6684.7029999999995</v>
      </c>
      <c r="J167" s="33">
        <f t="shared" ref="J167:J168" si="38">I167/G167*100</f>
        <v>6.3934616418297301</v>
      </c>
      <c r="K167" s="33">
        <f t="shared" si="33"/>
        <v>99.536557448546546</v>
      </c>
    </row>
    <row r="168" spans="1:11" ht="26.25" customHeight="1">
      <c r="A168" s="146"/>
      <c r="B168" s="175"/>
      <c r="C168" s="25"/>
      <c r="D168" s="25"/>
      <c r="E168" s="164"/>
      <c r="F168" s="25">
        <v>225</v>
      </c>
      <c r="G168" s="33">
        <v>85442.6</v>
      </c>
      <c r="H168" s="33">
        <v>6217.1549999999997</v>
      </c>
      <c r="I168" s="33">
        <v>6217.1549999999997</v>
      </c>
      <c r="J168" s="33">
        <f t="shared" si="38"/>
        <v>7.2764112983453213</v>
      </c>
      <c r="K168" s="33">
        <f t="shared" si="33"/>
        <v>100</v>
      </c>
    </row>
    <row r="169" spans="1:11" ht="21.75" customHeight="1">
      <c r="A169" s="146"/>
      <c r="B169" s="175"/>
      <c r="C169" s="25"/>
      <c r="D169" s="25"/>
      <c r="E169" s="164"/>
      <c r="F169" s="25">
        <v>226</v>
      </c>
      <c r="G169" s="33"/>
      <c r="H169" s="33">
        <v>198.68700000000001</v>
      </c>
      <c r="I169" s="33">
        <v>198.68700000000001</v>
      </c>
      <c r="J169" s="33"/>
      <c r="K169" s="33">
        <f t="shared" si="33"/>
        <v>100</v>
      </c>
    </row>
    <row r="170" spans="1:11" ht="18" customHeight="1">
      <c r="A170" s="146"/>
      <c r="B170" s="175"/>
      <c r="C170" s="25"/>
      <c r="D170" s="25"/>
      <c r="E170" s="164"/>
      <c r="F170" s="25">
        <v>310</v>
      </c>
      <c r="G170" s="33">
        <v>18512.7</v>
      </c>
      <c r="H170" s="33"/>
      <c r="I170" s="33"/>
      <c r="J170" s="33"/>
      <c r="K170" s="33"/>
    </row>
    <row r="171" spans="1:11" ht="18" customHeight="1">
      <c r="A171" s="187"/>
      <c r="B171" s="183"/>
      <c r="C171" s="25"/>
      <c r="D171" s="25"/>
      <c r="E171" s="180"/>
      <c r="F171" s="25">
        <v>340</v>
      </c>
      <c r="G171" s="33">
        <v>600</v>
      </c>
      <c r="H171" s="33">
        <v>299.98500000000001</v>
      </c>
      <c r="I171" s="33">
        <v>268.86099999999999</v>
      </c>
      <c r="J171" s="33">
        <f t="shared" ref="J171" si="39">I171/G171*100</f>
        <v>44.810166666666667</v>
      </c>
      <c r="K171" s="33">
        <f t="shared" si="33"/>
        <v>89.624814574062029</v>
      </c>
    </row>
    <row r="172" spans="1:11" ht="40.5" hidden="1" customHeight="1">
      <c r="A172" s="149" t="s">
        <v>99</v>
      </c>
      <c r="B172" s="174">
        <v>1009001</v>
      </c>
      <c r="C172" s="25"/>
      <c r="D172" s="25"/>
      <c r="E172" s="171">
        <v>500</v>
      </c>
      <c r="F172" s="25"/>
      <c r="G172" s="33">
        <f t="shared" ref="G172" si="40">G173+G174</f>
        <v>0</v>
      </c>
      <c r="H172" s="33"/>
      <c r="I172" s="33"/>
      <c r="J172" s="33"/>
      <c r="K172" s="33" t="e">
        <f t="shared" si="33"/>
        <v>#DIV/0!</v>
      </c>
    </row>
    <row r="173" spans="1:11" ht="40.5" hidden="1" customHeight="1">
      <c r="A173" s="150"/>
      <c r="B173" s="175"/>
      <c r="C173" s="25"/>
      <c r="D173" s="25"/>
      <c r="E173" s="172"/>
      <c r="F173" s="25">
        <v>225</v>
      </c>
      <c r="G173" s="33">
        <v>0</v>
      </c>
      <c r="H173" s="33"/>
      <c r="I173" s="33"/>
      <c r="J173" s="33"/>
      <c r="K173" s="33" t="e">
        <f t="shared" si="33"/>
        <v>#DIV/0!</v>
      </c>
    </row>
    <row r="174" spans="1:11" ht="40.5" hidden="1" customHeight="1">
      <c r="A174" s="151"/>
      <c r="B174" s="176"/>
      <c r="C174" s="25"/>
      <c r="D174" s="25"/>
      <c r="E174" s="173"/>
      <c r="F174" s="25">
        <v>310</v>
      </c>
      <c r="G174" s="33">
        <v>0</v>
      </c>
      <c r="H174" s="33"/>
      <c r="I174" s="33"/>
      <c r="J174" s="33"/>
      <c r="K174" s="33" t="e">
        <f t="shared" si="33"/>
        <v>#DIV/0!</v>
      </c>
    </row>
    <row r="175" spans="1:11" ht="78" hidden="1" customHeight="1">
      <c r="A175" s="86" t="s">
        <v>101</v>
      </c>
      <c r="B175" s="10">
        <v>3150206</v>
      </c>
      <c r="C175" s="25"/>
      <c r="D175" s="25"/>
      <c r="E175" s="26" t="s">
        <v>17</v>
      </c>
      <c r="F175" s="25">
        <v>225</v>
      </c>
      <c r="G175" s="33">
        <v>0</v>
      </c>
      <c r="H175" s="33"/>
      <c r="I175" s="33"/>
      <c r="J175" s="33"/>
      <c r="K175" s="33" t="e">
        <f t="shared" si="33"/>
        <v>#DIV/0!</v>
      </c>
    </row>
    <row r="176" spans="1:11" ht="96" hidden="1" customHeight="1">
      <c r="A176" s="86" t="s">
        <v>102</v>
      </c>
      <c r="B176" s="10">
        <v>3150206</v>
      </c>
      <c r="C176" s="25"/>
      <c r="D176" s="25"/>
      <c r="E176" s="26" t="s">
        <v>17</v>
      </c>
      <c r="F176" s="25">
        <v>225</v>
      </c>
      <c r="G176" s="33">
        <v>0</v>
      </c>
      <c r="H176" s="33"/>
      <c r="I176" s="33"/>
      <c r="J176" s="33"/>
      <c r="K176" s="33" t="e">
        <f t="shared" si="33"/>
        <v>#DIV/0!</v>
      </c>
    </row>
    <row r="177" spans="1:13" ht="101.25" hidden="1" customHeight="1">
      <c r="A177" s="85" t="s">
        <v>103</v>
      </c>
      <c r="B177" s="7">
        <v>5202700</v>
      </c>
      <c r="C177" s="19"/>
      <c r="D177" s="19"/>
      <c r="E177" s="48">
        <v>500</v>
      </c>
      <c r="F177" s="19">
        <v>225</v>
      </c>
      <c r="G177" s="33">
        <v>0</v>
      </c>
      <c r="H177" s="33"/>
      <c r="I177" s="33"/>
      <c r="J177" s="33"/>
      <c r="K177" s="33" t="e">
        <f t="shared" si="33"/>
        <v>#DIV/0!</v>
      </c>
    </row>
    <row r="178" spans="1:13" ht="21.75" hidden="1" customHeight="1">
      <c r="A178" s="85" t="s">
        <v>104</v>
      </c>
      <c r="B178" s="7">
        <v>5202700</v>
      </c>
      <c r="C178" s="19"/>
      <c r="D178" s="19"/>
      <c r="E178" s="48">
        <v>500</v>
      </c>
      <c r="F178" s="19">
        <v>225</v>
      </c>
      <c r="G178" s="33">
        <v>0</v>
      </c>
      <c r="H178" s="33"/>
      <c r="I178" s="33"/>
      <c r="J178" s="33"/>
      <c r="K178" s="33" t="e">
        <f t="shared" si="33"/>
        <v>#DIV/0!</v>
      </c>
    </row>
    <row r="179" spans="1:13" ht="21.75" hidden="1" customHeight="1">
      <c r="A179" s="72" t="s">
        <v>89</v>
      </c>
      <c r="B179" s="7">
        <v>6000504</v>
      </c>
      <c r="C179" s="19"/>
      <c r="D179" s="19"/>
      <c r="E179" s="48">
        <v>500</v>
      </c>
      <c r="F179" s="19">
        <v>226</v>
      </c>
      <c r="G179" s="33">
        <v>0</v>
      </c>
      <c r="H179" s="33"/>
      <c r="I179" s="33"/>
      <c r="J179" s="33"/>
      <c r="K179" s="33" t="e">
        <f t="shared" si="33"/>
        <v>#DIV/0!</v>
      </c>
    </row>
    <row r="180" spans="1:13" ht="25.5" hidden="1" customHeight="1">
      <c r="A180" s="67" t="s">
        <v>50</v>
      </c>
      <c r="B180" s="24" t="s">
        <v>34</v>
      </c>
      <c r="C180" s="25"/>
      <c r="D180" s="25"/>
      <c r="E180" s="26" t="s">
        <v>17</v>
      </c>
      <c r="F180" s="25">
        <v>225</v>
      </c>
      <c r="G180" s="33"/>
      <c r="H180" s="33"/>
      <c r="I180" s="33"/>
      <c r="J180" s="33" t="e">
        <f t="shared" ref="J180:J181" si="41">I180/G180*100</f>
        <v>#DIV/0!</v>
      </c>
      <c r="K180" s="33" t="e">
        <f t="shared" si="33"/>
        <v>#DIV/0!</v>
      </c>
    </row>
    <row r="181" spans="1:13" ht="41.25" customHeight="1">
      <c r="A181" s="93" t="s">
        <v>117</v>
      </c>
      <c r="B181" s="10">
        <v>6000599</v>
      </c>
      <c r="C181" s="25"/>
      <c r="D181" s="25"/>
      <c r="E181" s="26" t="s">
        <v>116</v>
      </c>
      <c r="F181" s="25">
        <v>242</v>
      </c>
      <c r="G181" s="33">
        <v>75</v>
      </c>
      <c r="H181" s="33">
        <v>98</v>
      </c>
      <c r="I181" s="33">
        <v>98</v>
      </c>
      <c r="J181" s="33">
        <f t="shared" si="41"/>
        <v>130.66666666666666</v>
      </c>
      <c r="K181" s="33">
        <f t="shared" si="33"/>
        <v>100</v>
      </c>
      <c r="M181" t="s">
        <v>67</v>
      </c>
    </row>
    <row r="182" spans="1:13" s="50" customFormat="1" ht="28.5" customHeight="1">
      <c r="A182" s="212" t="s">
        <v>129</v>
      </c>
      <c r="B182" s="213"/>
      <c r="C182" s="214"/>
      <c r="D182" s="214"/>
      <c r="E182" s="215"/>
      <c r="F182" s="214"/>
      <c r="G182" s="33">
        <f>G167+G172+G175+G176+G177+G178+G179+G181</f>
        <v>104630.3</v>
      </c>
      <c r="H182" s="33">
        <f>H167+H172+H175+H176+H177+H178+H179+H181</f>
        <v>6813.8269999999993</v>
      </c>
      <c r="I182" s="33">
        <f>I167+I172+I175+I176+I177+I178+I179+I181</f>
        <v>6782.7029999999995</v>
      </c>
      <c r="J182" s="33">
        <f>I182/G182*100</f>
        <v>6.4825418640680557</v>
      </c>
      <c r="K182" s="33">
        <f t="shared" si="33"/>
        <v>99.543222920100561</v>
      </c>
    </row>
    <row r="183" spans="1:13" ht="29.25" customHeight="1">
      <c r="A183" s="145" t="s">
        <v>119</v>
      </c>
      <c r="B183" s="169">
        <v>7952200</v>
      </c>
      <c r="C183" s="25"/>
      <c r="D183" s="25"/>
      <c r="E183" s="170" t="s">
        <v>17</v>
      </c>
      <c r="F183" s="25"/>
      <c r="G183" s="33">
        <f>G185+G186+G188</f>
        <v>63711.299999999996</v>
      </c>
      <c r="H183" s="33">
        <f>H185+H186</f>
        <v>4021.2019999999998</v>
      </c>
      <c r="I183" s="33">
        <f>I185+I186</f>
        <v>4021.2019999999998</v>
      </c>
      <c r="J183" s="20">
        <f>I183/G183*100</f>
        <v>6.3115993552164209</v>
      </c>
      <c r="K183" s="20">
        <f t="shared" si="33"/>
        <v>100</v>
      </c>
    </row>
    <row r="184" spans="1:13" ht="21.75" hidden="1" customHeight="1">
      <c r="A184" s="146"/>
      <c r="B184" s="169"/>
      <c r="C184" s="25"/>
      <c r="D184" s="25"/>
      <c r="E184" s="170"/>
      <c r="F184" s="25">
        <v>222</v>
      </c>
      <c r="G184" s="33"/>
      <c r="H184" s="33"/>
      <c r="I184" s="33"/>
      <c r="J184" s="20"/>
      <c r="K184" s="20" t="e">
        <f t="shared" si="33"/>
        <v>#DIV/0!</v>
      </c>
    </row>
    <row r="185" spans="1:13" ht="23.25" customHeight="1">
      <c r="A185" s="146"/>
      <c r="B185" s="169"/>
      <c r="C185" s="25"/>
      <c r="D185" s="25"/>
      <c r="E185" s="170"/>
      <c r="F185" s="25">
        <v>225</v>
      </c>
      <c r="G185" s="33">
        <v>55130.2</v>
      </c>
      <c r="H185" s="33">
        <v>3950.3319999999999</v>
      </c>
      <c r="I185" s="33">
        <v>3950.3319999999999</v>
      </c>
      <c r="J185" s="20">
        <f t="shared" ref="J185:J187" si="42">I185/G185*100</f>
        <v>7.1654592219872235</v>
      </c>
      <c r="K185" s="20">
        <f t="shared" si="33"/>
        <v>100</v>
      </c>
    </row>
    <row r="186" spans="1:13" ht="21.75" customHeight="1">
      <c r="A186" s="146"/>
      <c r="B186" s="169"/>
      <c r="C186" s="25"/>
      <c r="D186" s="25"/>
      <c r="E186" s="170"/>
      <c r="F186" s="25">
        <v>226</v>
      </c>
      <c r="G186" s="33"/>
      <c r="H186" s="33">
        <v>70.87</v>
      </c>
      <c r="I186" s="33">
        <v>70.87</v>
      </c>
      <c r="J186" s="20"/>
      <c r="K186" s="20">
        <f t="shared" si="33"/>
        <v>100</v>
      </c>
    </row>
    <row r="187" spans="1:13" ht="21.75" hidden="1" customHeight="1">
      <c r="A187" s="146"/>
      <c r="B187" s="169"/>
      <c r="C187" s="25"/>
      <c r="D187" s="25"/>
      <c r="E187" s="170"/>
      <c r="F187" s="25">
        <v>310</v>
      </c>
      <c r="G187" s="33"/>
      <c r="H187" s="33"/>
      <c r="I187" s="33"/>
      <c r="J187" s="20" t="e">
        <f t="shared" si="42"/>
        <v>#DIV/0!</v>
      </c>
      <c r="K187" s="20" t="e">
        <f t="shared" si="33"/>
        <v>#DIV/0!</v>
      </c>
    </row>
    <row r="188" spans="1:13" ht="21.75" customHeight="1">
      <c r="A188" s="147"/>
      <c r="B188" s="169"/>
      <c r="C188" s="25"/>
      <c r="D188" s="25"/>
      <c r="E188" s="170"/>
      <c r="F188" s="25">
        <v>310</v>
      </c>
      <c r="G188" s="33">
        <v>8581.1</v>
      </c>
      <c r="H188" s="33"/>
      <c r="I188" s="33"/>
      <c r="J188" s="20"/>
      <c r="K188" s="20"/>
    </row>
    <row r="189" spans="1:13" ht="129.75" hidden="1" customHeight="1">
      <c r="A189" s="69" t="s">
        <v>99</v>
      </c>
      <c r="B189" s="87">
        <v>1009001</v>
      </c>
      <c r="C189" s="25"/>
      <c r="D189" s="25"/>
      <c r="E189" s="71" t="s">
        <v>17</v>
      </c>
      <c r="F189" s="71">
        <v>310</v>
      </c>
      <c r="G189" s="33">
        <v>0</v>
      </c>
      <c r="H189" s="33"/>
      <c r="I189" s="33"/>
      <c r="J189" s="20"/>
      <c r="K189" s="20" t="e">
        <f t="shared" si="33"/>
        <v>#DIV/0!</v>
      </c>
    </row>
    <row r="190" spans="1:13" ht="81" hidden="1" customHeight="1">
      <c r="A190" s="86" t="s">
        <v>101</v>
      </c>
      <c r="B190" s="10">
        <v>3150206</v>
      </c>
      <c r="C190" s="25"/>
      <c r="D190" s="25"/>
      <c r="E190" s="26" t="s">
        <v>17</v>
      </c>
      <c r="F190" s="25">
        <v>225</v>
      </c>
      <c r="G190" s="33">
        <v>0</v>
      </c>
      <c r="H190" s="33"/>
      <c r="I190" s="33"/>
      <c r="J190" s="20"/>
      <c r="K190" s="20" t="e">
        <f t="shared" si="33"/>
        <v>#DIV/0!</v>
      </c>
    </row>
    <row r="191" spans="1:13" ht="100.5" hidden="1" customHeight="1">
      <c r="A191" s="86" t="s">
        <v>102</v>
      </c>
      <c r="B191" s="10">
        <v>3150206</v>
      </c>
      <c r="C191" s="25"/>
      <c r="D191" s="25"/>
      <c r="E191" s="26" t="s">
        <v>17</v>
      </c>
      <c r="F191" s="25">
        <v>225</v>
      </c>
      <c r="G191" s="33">
        <v>0</v>
      </c>
      <c r="H191" s="33"/>
      <c r="I191" s="33"/>
      <c r="J191" s="20"/>
      <c r="K191" s="20" t="e">
        <f t="shared" si="33"/>
        <v>#DIV/0!</v>
      </c>
    </row>
    <row r="192" spans="1:13" ht="108.75" hidden="1" customHeight="1">
      <c r="A192" s="85" t="s">
        <v>103</v>
      </c>
      <c r="B192" s="7">
        <v>5202700</v>
      </c>
      <c r="C192" s="19"/>
      <c r="D192" s="19"/>
      <c r="E192" s="48">
        <v>500</v>
      </c>
      <c r="F192" s="19">
        <v>225</v>
      </c>
      <c r="G192" s="33">
        <v>0</v>
      </c>
      <c r="H192" s="33"/>
      <c r="I192" s="33"/>
      <c r="J192" s="20"/>
      <c r="K192" s="20" t="e">
        <f t="shared" si="33"/>
        <v>#DIV/0!</v>
      </c>
    </row>
    <row r="193" spans="1:12" ht="126" hidden="1" customHeight="1">
      <c r="A193" s="85" t="s">
        <v>104</v>
      </c>
      <c r="B193" s="7">
        <v>5202700</v>
      </c>
      <c r="C193" s="19"/>
      <c r="D193" s="19"/>
      <c r="E193" s="48">
        <v>500</v>
      </c>
      <c r="F193" s="19">
        <v>225</v>
      </c>
      <c r="G193" s="33">
        <v>0</v>
      </c>
      <c r="H193" s="33"/>
      <c r="I193" s="33"/>
      <c r="J193" s="20"/>
      <c r="K193" s="20" t="e">
        <f t="shared" si="33"/>
        <v>#DIV/0!</v>
      </c>
    </row>
    <row r="194" spans="1:12" ht="44.25" hidden="1" customHeight="1">
      <c r="A194" s="72" t="s">
        <v>89</v>
      </c>
      <c r="B194" s="7">
        <v>6000504</v>
      </c>
      <c r="C194" s="19"/>
      <c r="D194" s="19"/>
      <c r="E194" s="48">
        <v>500</v>
      </c>
      <c r="F194" s="19">
        <v>226</v>
      </c>
      <c r="G194" s="33">
        <v>0</v>
      </c>
      <c r="H194" s="33"/>
      <c r="I194" s="33"/>
      <c r="J194" s="20"/>
      <c r="K194" s="20" t="e">
        <f t="shared" si="33"/>
        <v>#DIV/0!</v>
      </c>
    </row>
    <row r="195" spans="1:12" ht="42" hidden="1" customHeight="1">
      <c r="A195" s="67" t="s">
        <v>50</v>
      </c>
      <c r="B195" s="24" t="s">
        <v>34</v>
      </c>
      <c r="C195" s="19"/>
      <c r="D195" s="19"/>
      <c r="E195" s="26" t="s">
        <v>17</v>
      </c>
      <c r="F195" s="19">
        <v>225</v>
      </c>
      <c r="G195" s="33"/>
      <c r="H195" s="33"/>
      <c r="I195" s="33"/>
      <c r="J195" s="20" t="e">
        <f t="shared" ref="J195" si="43">I195/G195*100</f>
        <v>#DIV/0!</v>
      </c>
      <c r="K195" s="20" t="e">
        <f t="shared" si="33"/>
        <v>#DIV/0!</v>
      </c>
    </row>
    <row r="196" spans="1:12" ht="42.75" customHeight="1">
      <c r="A196" s="93" t="s">
        <v>117</v>
      </c>
      <c r="B196" s="10">
        <v>6000599</v>
      </c>
      <c r="C196" s="25"/>
      <c r="D196" s="25"/>
      <c r="E196" s="26" t="s">
        <v>116</v>
      </c>
      <c r="F196" s="41">
        <v>242</v>
      </c>
      <c r="G196" s="33">
        <v>280</v>
      </c>
      <c r="H196" s="33">
        <v>283.70600000000002</v>
      </c>
      <c r="I196" s="33">
        <v>283.70600000000002</v>
      </c>
      <c r="J196" s="33">
        <f>IF(I196/G196*100&gt;100&amp;I196=0,"более 100%",I196/G196*100)</f>
        <v>101.32357142857143</v>
      </c>
      <c r="K196" s="20">
        <f t="shared" si="33"/>
        <v>100</v>
      </c>
    </row>
    <row r="197" spans="1:12" s="50" customFormat="1" ht="29.25" customHeight="1">
      <c r="A197" s="212" t="s">
        <v>130</v>
      </c>
      <c r="B197" s="213"/>
      <c r="C197" s="38"/>
      <c r="D197" s="38"/>
      <c r="E197" s="216"/>
      <c r="F197" s="217"/>
      <c r="G197" s="218">
        <f>G183+G189+G190+G191+G192+G193+G194+G196</f>
        <v>63991.299999999996</v>
      </c>
      <c r="H197" s="218">
        <f t="shared" ref="H197:I197" si="44">H183+H189+H190+H191+H192+H193+H194+H196</f>
        <v>4304.9079999999994</v>
      </c>
      <c r="I197" s="218">
        <f t="shared" si="44"/>
        <v>4304.9079999999994</v>
      </c>
      <c r="J197" s="218">
        <f>I197/G197*100</f>
        <v>6.7273332468632461</v>
      </c>
      <c r="K197" s="218">
        <f t="shared" si="33"/>
        <v>100</v>
      </c>
    </row>
    <row r="198" spans="1:12" ht="20.25" customHeight="1">
      <c r="A198" s="142" t="s">
        <v>120</v>
      </c>
      <c r="B198" s="219">
        <v>7952300</v>
      </c>
      <c r="C198" s="84"/>
      <c r="D198" s="220"/>
      <c r="E198" s="221" t="s">
        <v>17</v>
      </c>
      <c r="F198" s="38"/>
      <c r="G198" s="33">
        <f>G199+G200+G201+G202</f>
        <v>26814.3</v>
      </c>
      <c r="H198" s="33">
        <f>H199+H200</f>
        <v>1557.5730000000001</v>
      </c>
      <c r="I198" s="33">
        <f>I199+I200</f>
        <v>1557.5730000000001</v>
      </c>
      <c r="J198" s="33">
        <f t="shared" ref="J198:J200" si="45">IF(I198/G198*100&lt;100,I198/G198*100,"более 100%")</f>
        <v>5.8087401125518845</v>
      </c>
      <c r="K198" s="33">
        <f t="shared" si="33"/>
        <v>100</v>
      </c>
    </row>
    <row r="199" spans="1:12" ht="21" customHeight="1">
      <c r="A199" s="143"/>
      <c r="B199" s="219"/>
      <c r="C199" s="84"/>
      <c r="D199" s="220"/>
      <c r="E199" s="221"/>
      <c r="F199" s="36">
        <v>225</v>
      </c>
      <c r="G199" s="33">
        <v>15984.9</v>
      </c>
      <c r="H199" s="33">
        <v>1541.95</v>
      </c>
      <c r="I199" s="33">
        <v>1541.95</v>
      </c>
      <c r="J199" s="33">
        <f t="shared" si="45"/>
        <v>9.6462911873080213</v>
      </c>
      <c r="K199" s="33">
        <f t="shared" si="33"/>
        <v>100</v>
      </c>
    </row>
    <row r="200" spans="1:12" ht="21" customHeight="1">
      <c r="A200" s="143"/>
      <c r="B200" s="219"/>
      <c r="C200" s="84"/>
      <c r="D200" s="220"/>
      <c r="E200" s="221"/>
      <c r="F200" s="36">
        <v>226</v>
      </c>
      <c r="G200" s="33">
        <v>1726.2</v>
      </c>
      <c r="H200" s="33">
        <v>15.622999999999999</v>
      </c>
      <c r="I200" s="33">
        <v>15.622999999999999</v>
      </c>
      <c r="J200" s="33">
        <f t="shared" si="45"/>
        <v>0.90505155833622974</v>
      </c>
      <c r="K200" s="33">
        <f t="shared" si="33"/>
        <v>100</v>
      </c>
      <c r="L200" t="s">
        <v>67</v>
      </c>
    </row>
    <row r="201" spans="1:12" ht="18" customHeight="1">
      <c r="A201" s="143"/>
      <c r="B201" s="219"/>
      <c r="C201" s="84"/>
      <c r="D201" s="220"/>
      <c r="E201" s="221"/>
      <c r="F201" s="36">
        <v>310</v>
      </c>
      <c r="G201" s="33">
        <v>6281.7</v>
      </c>
      <c r="H201" s="33"/>
      <c r="I201" s="33"/>
      <c r="J201" s="33"/>
      <c r="K201" s="33"/>
    </row>
    <row r="202" spans="1:12" ht="20.25" customHeight="1">
      <c r="A202" s="143"/>
      <c r="B202" s="219"/>
      <c r="C202" s="84"/>
      <c r="D202" s="220"/>
      <c r="E202" s="221"/>
      <c r="F202" s="36">
        <v>340</v>
      </c>
      <c r="G202" s="33">
        <v>2821.5</v>
      </c>
      <c r="H202" s="33"/>
      <c r="I202" s="33"/>
      <c r="J202" s="33"/>
      <c r="K202" s="33"/>
    </row>
    <row r="203" spans="1:12" ht="0.75" hidden="1" customHeight="1">
      <c r="A203" s="144"/>
      <c r="B203" s="219"/>
      <c r="C203" s="84"/>
      <c r="D203" s="220"/>
      <c r="E203" s="221"/>
      <c r="F203" s="36">
        <v>340</v>
      </c>
      <c r="G203" s="33"/>
      <c r="H203" s="33"/>
      <c r="I203" s="33"/>
      <c r="J203" s="33" t="e">
        <f t="shared" ref="J203:J212" si="46">I203/G203*100</f>
        <v>#DIV/0!</v>
      </c>
      <c r="K203" s="33" t="e">
        <f t="shared" si="33"/>
        <v>#DIV/0!</v>
      </c>
    </row>
    <row r="204" spans="1:12" ht="42.75" hidden="1" customHeight="1">
      <c r="A204" s="142" t="s">
        <v>99</v>
      </c>
      <c r="B204" s="222">
        <v>1009001</v>
      </c>
      <c r="C204" s="84"/>
      <c r="D204" s="220"/>
      <c r="E204" s="221" t="s">
        <v>17</v>
      </c>
      <c r="F204" s="36"/>
      <c r="G204" s="33">
        <f>G205+G206</f>
        <v>0</v>
      </c>
      <c r="H204" s="33"/>
      <c r="I204" s="33"/>
      <c r="J204" s="33"/>
      <c r="K204" s="33" t="e">
        <f t="shared" si="33"/>
        <v>#DIV/0!</v>
      </c>
    </row>
    <row r="205" spans="1:12" ht="42.75" hidden="1" customHeight="1">
      <c r="A205" s="143"/>
      <c r="B205" s="223"/>
      <c r="C205" s="84"/>
      <c r="D205" s="220"/>
      <c r="E205" s="221"/>
      <c r="F205" s="36">
        <v>225</v>
      </c>
      <c r="G205" s="33">
        <v>0</v>
      </c>
      <c r="H205" s="33"/>
      <c r="I205" s="33"/>
      <c r="J205" s="33"/>
      <c r="K205" s="33" t="e">
        <f t="shared" si="33"/>
        <v>#DIV/0!</v>
      </c>
    </row>
    <row r="206" spans="1:12" ht="80.25" hidden="1" customHeight="1">
      <c r="A206" s="144"/>
      <c r="B206" s="224"/>
      <c r="C206" s="84"/>
      <c r="D206" s="220"/>
      <c r="E206" s="221"/>
      <c r="F206" s="36">
        <v>310</v>
      </c>
      <c r="G206" s="33">
        <v>0</v>
      </c>
      <c r="H206" s="33"/>
      <c r="I206" s="33"/>
      <c r="J206" s="33"/>
      <c r="K206" s="33" t="e">
        <f t="shared" si="33"/>
        <v>#DIV/0!</v>
      </c>
    </row>
    <row r="207" spans="1:12" ht="78.75" hidden="1" customHeight="1">
      <c r="A207" s="34" t="s">
        <v>101</v>
      </c>
      <c r="B207" s="225">
        <v>3150206</v>
      </c>
      <c r="C207" s="84"/>
      <c r="D207" s="84"/>
      <c r="E207" s="35" t="s">
        <v>17</v>
      </c>
      <c r="F207" s="84">
        <v>225</v>
      </c>
      <c r="G207" s="33">
        <v>0</v>
      </c>
      <c r="H207" s="33"/>
      <c r="I207" s="33"/>
      <c r="J207" s="33"/>
      <c r="K207" s="33" t="e">
        <f t="shared" si="33"/>
        <v>#DIV/0!</v>
      </c>
    </row>
    <row r="208" spans="1:12" ht="100.5" hidden="1" customHeight="1">
      <c r="A208" s="34" t="s">
        <v>102</v>
      </c>
      <c r="B208" s="225">
        <v>3150206</v>
      </c>
      <c r="C208" s="84"/>
      <c r="D208" s="84"/>
      <c r="E208" s="35" t="s">
        <v>17</v>
      </c>
      <c r="F208" s="84">
        <v>225</v>
      </c>
      <c r="G208" s="33">
        <v>0</v>
      </c>
      <c r="H208" s="33"/>
      <c r="I208" s="33"/>
      <c r="J208" s="33"/>
      <c r="K208" s="33" t="e">
        <f t="shared" si="33"/>
        <v>#DIV/0!</v>
      </c>
    </row>
    <row r="209" spans="1:11" ht="100.5" hidden="1" customHeight="1">
      <c r="A209" s="226" t="s">
        <v>103</v>
      </c>
      <c r="B209" s="227">
        <v>5202700</v>
      </c>
      <c r="C209" s="36"/>
      <c r="D209" s="36"/>
      <c r="E209" s="36">
        <v>500</v>
      </c>
      <c r="F209" s="36">
        <v>225</v>
      </c>
      <c r="G209" s="33">
        <v>0</v>
      </c>
      <c r="H209" s="33"/>
      <c r="I209" s="33"/>
      <c r="J209" s="33"/>
      <c r="K209" s="33" t="e">
        <f t="shared" si="33"/>
        <v>#DIV/0!</v>
      </c>
    </row>
    <row r="210" spans="1:11" ht="125.25" hidden="1" customHeight="1">
      <c r="A210" s="226" t="s">
        <v>104</v>
      </c>
      <c r="B210" s="227">
        <v>5202700</v>
      </c>
      <c r="C210" s="36"/>
      <c r="D210" s="36"/>
      <c r="E210" s="36">
        <v>500</v>
      </c>
      <c r="F210" s="36">
        <v>225</v>
      </c>
      <c r="G210" s="33">
        <v>0</v>
      </c>
      <c r="H210" s="33"/>
      <c r="I210" s="33"/>
      <c r="J210" s="33"/>
      <c r="K210" s="33" t="e">
        <f t="shared" si="33"/>
        <v>#DIV/0!</v>
      </c>
    </row>
    <row r="211" spans="1:11" ht="42" hidden="1" customHeight="1">
      <c r="A211" s="226" t="s">
        <v>89</v>
      </c>
      <c r="B211" s="227">
        <v>6000504</v>
      </c>
      <c r="C211" s="36"/>
      <c r="D211" s="36"/>
      <c r="E211" s="36">
        <v>500</v>
      </c>
      <c r="F211" s="36">
        <v>226</v>
      </c>
      <c r="G211" s="33">
        <v>0</v>
      </c>
      <c r="H211" s="33"/>
      <c r="I211" s="33"/>
      <c r="J211" s="33"/>
      <c r="K211" s="33" t="e">
        <f t="shared" si="33"/>
        <v>#DIV/0!</v>
      </c>
    </row>
    <row r="212" spans="1:11" ht="45.75" hidden="1" customHeight="1">
      <c r="A212" s="228" t="s">
        <v>50</v>
      </c>
      <c r="B212" s="229" t="s">
        <v>34</v>
      </c>
      <c r="C212" s="84"/>
      <c r="D212" s="84"/>
      <c r="E212" s="35" t="s">
        <v>17</v>
      </c>
      <c r="F212" s="84">
        <v>225</v>
      </c>
      <c r="G212" s="33"/>
      <c r="H212" s="33"/>
      <c r="I212" s="33"/>
      <c r="J212" s="33" t="e">
        <f t="shared" si="46"/>
        <v>#DIV/0!</v>
      </c>
      <c r="K212" s="33" t="e">
        <f t="shared" si="33"/>
        <v>#DIV/0!</v>
      </c>
    </row>
    <row r="213" spans="1:11" ht="42" customHeight="1">
      <c r="A213" s="228" t="s">
        <v>117</v>
      </c>
      <c r="B213" s="225">
        <v>6000599</v>
      </c>
      <c r="C213" s="84"/>
      <c r="D213" s="84"/>
      <c r="E213" s="35" t="s">
        <v>116</v>
      </c>
      <c r="F213" s="230">
        <v>242</v>
      </c>
      <c r="G213" s="33">
        <v>54</v>
      </c>
      <c r="H213" s="33">
        <v>54</v>
      </c>
      <c r="I213" s="33"/>
      <c r="J213" s="33"/>
      <c r="K213" s="33"/>
    </row>
    <row r="214" spans="1:11" s="50" customFormat="1" ht="30" customHeight="1">
      <c r="A214" s="212" t="s">
        <v>131</v>
      </c>
      <c r="B214" s="213"/>
      <c r="C214" s="38"/>
      <c r="D214" s="38"/>
      <c r="E214" s="231"/>
      <c r="F214" s="38"/>
      <c r="G214" s="33">
        <f>G198+G213</f>
        <v>26868.3</v>
      </c>
      <c r="H214" s="33">
        <f t="shared" ref="H214:I214" si="47">H198+H213</f>
        <v>1611.5730000000001</v>
      </c>
      <c r="I214" s="33">
        <f t="shared" si="47"/>
        <v>1557.5730000000001</v>
      </c>
      <c r="J214" s="33">
        <f>I214/G214*100</f>
        <v>5.7970656870736148</v>
      </c>
      <c r="K214" s="33">
        <f t="shared" si="33"/>
        <v>96.649236491303839</v>
      </c>
    </row>
    <row r="215" spans="1:11" ht="27" customHeight="1">
      <c r="A215" s="142" t="s">
        <v>121</v>
      </c>
      <c r="B215" s="232">
        <v>7952400</v>
      </c>
      <c r="C215" s="84"/>
      <c r="D215" s="84"/>
      <c r="E215" s="233" t="s">
        <v>17</v>
      </c>
      <c r="F215" s="84"/>
      <c r="G215" s="33">
        <f>G217+G218+G219</f>
        <v>33667.599999999999</v>
      </c>
      <c r="H215" s="33">
        <f>H217+H218</f>
        <v>1999.4369999999999</v>
      </c>
      <c r="I215" s="33">
        <f>I217+I218</f>
        <v>1999.4369999999999</v>
      </c>
      <c r="J215" s="33">
        <f>I215/G215*100</f>
        <v>5.9387571433663222</v>
      </c>
      <c r="K215" s="33">
        <f t="shared" si="33"/>
        <v>100</v>
      </c>
    </row>
    <row r="216" spans="1:11" ht="18" hidden="1" customHeight="1">
      <c r="A216" s="143"/>
      <c r="B216" s="234"/>
      <c r="C216" s="84"/>
      <c r="D216" s="84"/>
      <c r="E216" s="235"/>
      <c r="F216" s="84">
        <v>222</v>
      </c>
      <c r="G216" s="33"/>
      <c r="H216" s="33"/>
      <c r="I216" s="33"/>
      <c r="J216" s="33"/>
      <c r="K216" s="33" t="e">
        <f t="shared" si="33"/>
        <v>#DIV/0!</v>
      </c>
    </row>
    <row r="217" spans="1:11" ht="21.75" customHeight="1">
      <c r="A217" s="143"/>
      <c r="B217" s="234"/>
      <c r="C217" s="84"/>
      <c r="D217" s="84"/>
      <c r="E217" s="235"/>
      <c r="F217" s="84">
        <v>225</v>
      </c>
      <c r="G217" s="33">
        <v>26876.799999999999</v>
      </c>
      <c r="H217" s="33">
        <v>1983.49</v>
      </c>
      <c r="I217" s="33">
        <v>1983.49</v>
      </c>
      <c r="J217" s="33">
        <f t="shared" ref="J217:J230" si="48">I217/G217*100</f>
        <v>7.3799336230503636</v>
      </c>
      <c r="K217" s="33">
        <f t="shared" si="33"/>
        <v>100</v>
      </c>
    </row>
    <row r="218" spans="1:11" ht="20.25" customHeight="1">
      <c r="A218" s="143"/>
      <c r="B218" s="234"/>
      <c r="C218" s="84"/>
      <c r="D218" s="84"/>
      <c r="E218" s="235"/>
      <c r="F218" s="84">
        <v>226</v>
      </c>
      <c r="G218" s="33">
        <f>22+16</f>
        <v>38</v>
      </c>
      <c r="H218" s="33">
        <v>15.946999999999999</v>
      </c>
      <c r="I218" s="33">
        <v>15.946999999999999</v>
      </c>
      <c r="J218" s="33">
        <f t="shared" si="48"/>
        <v>41.965789473684204</v>
      </c>
      <c r="K218" s="33">
        <f t="shared" si="33"/>
        <v>100</v>
      </c>
    </row>
    <row r="219" spans="1:11" ht="20.25" customHeight="1">
      <c r="A219" s="143"/>
      <c r="B219" s="234"/>
      <c r="C219" s="84"/>
      <c r="D219" s="84"/>
      <c r="E219" s="235"/>
      <c r="F219" s="84">
        <v>310</v>
      </c>
      <c r="G219" s="33">
        <v>6752.8</v>
      </c>
      <c r="H219" s="33"/>
      <c r="I219" s="33"/>
      <c r="J219" s="33"/>
      <c r="K219" s="33"/>
    </row>
    <row r="220" spans="1:11" ht="18.75" hidden="1" customHeight="1">
      <c r="A220" s="144"/>
      <c r="B220" s="236"/>
      <c r="C220" s="84"/>
      <c r="D220" s="84"/>
      <c r="E220" s="237"/>
      <c r="F220" s="84">
        <v>340</v>
      </c>
      <c r="G220" s="33"/>
      <c r="H220" s="33"/>
      <c r="I220" s="33"/>
      <c r="J220" s="33" t="e">
        <f t="shared" si="48"/>
        <v>#DIV/0!</v>
      </c>
      <c r="K220" s="33" t="e">
        <f t="shared" si="33"/>
        <v>#DIV/0!</v>
      </c>
    </row>
    <row r="221" spans="1:11" ht="82.5" hidden="1" customHeight="1">
      <c r="A221" s="34" t="s">
        <v>101</v>
      </c>
      <c r="B221" s="225">
        <v>3150206</v>
      </c>
      <c r="C221" s="230"/>
      <c r="D221" s="230"/>
      <c r="E221" s="35" t="s">
        <v>68</v>
      </c>
      <c r="F221" s="230">
        <v>225</v>
      </c>
      <c r="G221" s="33">
        <v>0</v>
      </c>
      <c r="H221" s="33"/>
      <c r="I221" s="33"/>
      <c r="J221" s="33"/>
      <c r="K221" s="33" t="e">
        <f t="shared" si="33"/>
        <v>#DIV/0!</v>
      </c>
    </row>
    <row r="222" spans="1:11" ht="89.25" hidden="1" customHeight="1">
      <c r="A222" s="34" t="s">
        <v>101</v>
      </c>
      <c r="B222" s="225">
        <v>3150206</v>
      </c>
      <c r="C222" s="230"/>
      <c r="D222" s="230"/>
      <c r="E222" s="35" t="s">
        <v>17</v>
      </c>
      <c r="F222" s="230">
        <v>225</v>
      </c>
      <c r="G222" s="33">
        <v>0</v>
      </c>
      <c r="H222" s="33"/>
      <c r="I222" s="33"/>
      <c r="J222" s="33"/>
      <c r="K222" s="33" t="e">
        <f t="shared" si="33"/>
        <v>#DIV/0!</v>
      </c>
    </row>
    <row r="223" spans="1:11" ht="105" hidden="1" customHeight="1">
      <c r="A223" s="34" t="s">
        <v>102</v>
      </c>
      <c r="B223" s="225">
        <v>3150206</v>
      </c>
      <c r="C223" s="230"/>
      <c r="D223" s="230"/>
      <c r="E223" s="35" t="s">
        <v>17</v>
      </c>
      <c r="F223" s="230">
        <v>225</v>
      </c>
      <c r="G223" s="33">
        <v>0</v>
      </c>
      <c r="H223" s="33"/>
      <c r="I223" s="33"/>
      <c r="J223" s="33"/>
      <c r="K223" s="33" t="e">
        <f t="shared" si="33"/>
        <v>#DIV/0!</v>
      </c>
    </row>
    <row r="224" spans="1:11" ht="105" hidden="1" customHeight="1">
      <c r="A224" s="226" t="s">
        <v>103</v>
      </c>
      <c r="B224" s="227">
        <v>5202700</v>
      </c>
      <c r="C224" s="36"/>
      <c r="D224" s="36"/>
      <c r="E224" s="238">
        <v>500</v>
      </c>
      <c r="F224" s="36">
        <v>225</v>
      </c>
      <c r="G224" s="33">
        <v>0</v>
      </c>
      <c r="H224" s="33"/>
      <c r="I224" s="33"/>
      <c r="J224" s="33"/>
      <c r="K224" s="33" t="e">
        <f t="shared" si="33"/>
        <v>#DIV/0!</v>
      </c>
    </row>
    <row r="225" spans="1:11" ht="124.5" hidden="1" customHeight="1">
      <c r="A225" s="226" t="s">
        <v>104</v>
      </c>
      <c r="B225" s="227">
        <v>5202700</v>
      </c>
      <c r="C225" s="36"/>
      <c r="D225" s="36"/>
      <c r="E225" s="238">
        <v>500</v>
      </c>
      <c r="F225" s="36">
        <v>225</v>
      </c>
      <c r="G225" s="33">
        <v>0</v>
      </c>
      <c r="H225" s="33"/>
      <c r="I225" s="33"/>
      <c r="J225" s="33"/>
      <c r="K225" s="33" t="e">
        <f t="shared" si="33"/>
        <v>#DIV/0!</v>
      </c>
    </row>
    <row r="226" spans="1:11" ht="43.5" hidden="1" customHeight="1">
      <c r="A226" s="226" t="s">
        <v>89</v>
      </c>
      <c r="B226" s="227">
        <v>6000504</v>
      </c>
      <c r="C226" s="36"/>
      <c r="D226" s="36"/>
      <c r="E226" s="238">
        <v>500</v>
      </c>
      <c r="F226" s="36">
        <v>226</v>
      </c>
      <c r="G226" s="33">
        <v>0</v>
      </c>
      <c r="H226" s="33"/>
      <c r="I226" s="33"/>
      <c r="J226" s="33"/>
      <c r="K226" s="33" t="e">
        <f t="shared" si="33"/>
        <v>#DIV/0!</v>
      </c>
    </row>
    <row r="227" spans="1:11" ht="29.25" hidden="1" customHeight="1">
      <c r="A227" s="228" t="s">
        <v>50</v>
      </c>
      <c r="B227" s="229" t="s">
        <v>34</v>
      </c>
      <c r="C227" s="84"/>
      <c r="D227" s="84"/>
      <c r="E227" s="35" t="s">
        <v>17</v>
      </c>
      <c r="F227" s="84">
        <v>225</v>
      </c>
      <c r="G227" s="33"/>
      <c r="H227" s="33"/>
      <c r="I227" s="33"/>
      <c r="J227" s="33" t="e">
        <f t="shared" si="48"/>
        <v>#DIV/0!</v>
      </c>
      <c r="K227" s="33" t="e">
        <f t="shared" si="33"/>
        <v>#DIV/0!</v>
      </c>
    </row>
    <row r="228" spans="1:11" ht="41.25" customHeight="1">
      <c r="A228" s="228" t="s">
        <v>117</v>
      </c>
      <c r="B228" s="225">
        <v>6000599</v>
      </c>
      <c r="C228" s="84"/>
      <c r="D228" s="84"/>
      <c r="E228" s="35" t="s">
        <v>116</v>
      </c>
      <c r="F228" s="230">
        <v>242</v>
      </c>
      <c r="G228" s="33">
        <v>10</v>
      </c>
      <c r="H228" s="33">
        <v>10</v>
      </c>
      <c r="I228" s="33">
        <v>10</v>
      </c>
      <c r="J228" s="33">
        <f t="shared" si="48"/>
        <v>100</v>
      </c>
      <c r="K228" s="33">
        <f t="shared" si="33"/>
        <v>100</v>
      </c>
    </row>
    <row r="229" spans="1:11" s="50" customFormat="1" ht="31.5" customHeight="1">
      <c r="A229" s="212" t="s">
        <v>132</v>
      </c>
      <c r="B229" s="213"/>
      <c r="C229" s="38"/>
      <c r="D229" s="38"/>
      <c r="E229" s="231"/>
      <c r="F229" s="38"/>
      <c r="G229" s="33">
        <f>G215+G221+G222+G223+G224+G225+G226+G228</f>
        <v>33677.599999999999</v>
      </c>
      <c r="H229" s="33">
        <f t="shared" ref="H229:I229" si="49">H215+H221+H222+H223+H224+H225+H226+H228</f>
        <v>2009.4369999999999</v>
      </c>
      <c r="I229" s="33">
        <f t="shared" si="49"/>
        <v>2009.4369999999999</v>
      </c>
      <c r="J229" s="33">
        <f t="shared" si="48"/>
        <v>5.9666870560847567</v>
      </c>
      <c r="K229" s="33">
        <f t="shared" si="33"/>
        <v>100</v>
      </c>
    </row>
    <row r="230" spans="1:11" ht="27" customHeight="1">
      <c r="A230" s="145" t="s">
        <v>122</v>
      </c>
      <c r="B230" s="169">
        <v>7952500</v>
      </c>
      <c r="C230" s="25"/>
      <c r="D230" s="25"/>
      <c r="E230" s="116"/>
      <c r="F230" s="21"/>
      <c r="G230" s="33">
        <f>G232+G233+G234</f>
        <v>57200</v>
      </c>
      <c r="H230" s="33">
        <f>H232+H233+H231</f>
        <v>11686.664000000001</v>
      </c>
      <c r="I230" s="33">
        <f>I232+I233+I231</f>
        <v>11686.664000000001</v>
      </c>
      <c r="J230" s="20">
        <f t="shared" si="48"/>
        <v>20.431230769230773</v>
      </c>
      <c r="K230" s="20">
        <f t="shared" si="33"/>
        <v>100</v>
      </c>
    </row>
    <row r="231" spans="1:11" ht="24" customHeight="1">
      <c r="A231" s="146"/>
      <c r="B231" s="169"/>
      <c r="C231" s="25"/>
      <c r="D231" s="25"/>
      <c r="E231" s="116" t="s">
        <v>13</v>
      </c>
      <c r="F231" s="19">
        <v>242</v>
      </c>
      <c r="G231" s="33"/>
      <c r="H231" s="33">
        <v>9300</v>
      </c>
      <c r="I231" s="33">
        <v>9300</v>
      </c>
      <c r="J231" s="20"/>
      <c r="K231" s="20">
        <f t="shared" si="33"/>
        <v>100</v>
      </c>
    </row>
    <row r="232" spans="1:11" ht="25.5" customHeight="1">
      <c r="A232" s="146"/>
      <c r="B232" s="169"/>
      <c r="C232" s="25"/>
      <c r="D232" s="25"/>
      <c r="E232" s="163" t="s">
        <v>17</v>
      </c>
      <c r="F232" s="19">
        <v>225</v>
      </c>
      <c r="G232" s="33">
        <v>40103.9</v>
      </c>
      <c r="H232" s="33">
        <v>2337.7310000000002</v>
      </c>
      <c r="I232" s="33">
        <v>2337.7310000000002</v>
      </c>
      <c r="J232" s="20">
        <f t="shared" ref="J232:J281" si="50">I232/G232*100</f>
        <v>5.8291861888743988</v>
      </c>
      <c r="K232" s="20">
        <f t="shared" si="33"/>
        <v>100</v>
      </c>
    </row>
    <row r="233" spans="1:11" ht="27.75" customHeight="1">
      <c r="A233" s="146"/>
      <c r="B233" s="169"/>
      <c r="C233" s="25"/>
      <c r="D233" s="25"/>
      <c r="E233" s="179"/>
      <c r="F233" s="19">
        <v>226</v>
      </c>
      <c r="G233" s="33">
        <v>96.1</v>
      </c>
      <c r="H233" s="33">
        <v>48.933</v>
      </c>
      <c r="I233" s="33">
        <v>48.933</v>
      </c>
      <c r="J233" s="20">
        <f t="shared" si="50"/>
        <v>50.918834547346513</v>
      </c>
      <c r="K233" s="20">
        <f t="shared" si="33"/>
        <v>100</v>
      </c>
    </row>
    <row r="234" spans="1:11" ht="27.75" customHeight="1">
      <c r="A234" s="146"/>
      <c r="B234" s="169"/>
      <c r="C234" s="25"/>
      <c r="D234" s="25"/>
      <c r="E234" s="116"/>
      <c r="F234" s="19">
        <v>310</v>
      </c>
      <c r="G234" s="33">
        <v>17000</v>
      </c>
      <c r="H234" s="33"/>
      <c r="I234" s="33"/>
      <c r="J234" s="20"/>
      <c r="K234" s="20"/>
    </row>
    <row r="235" spans="1:11" ht="17.25" hidden="1" customHeight="1">
      <c r="A235" s="147"/>
      <c r="B235" s="169"/>
      <c r="C235" s="25"/>
      <c r="D235" s="25"/>
      <c r="E235" s="116"/>
      <c r="F235" s="19">
        <v>340</v>
      </c>
      <c r="G235" s="33">
        <v>0</v>
      </c>
      <c r="H235" s="33"/>
      <c r="I235" s="33"/>
      <c r="J235" s="20"/>
      <c r="K235" s="20" t="e">
        <f t="shared" si="33"/>
        <v>#DIV/0!</v>
      </c>
    </row>
    <row r="236" spans="1:11" ht="74.25" hidden="1" customHeight="1">
      <c r="A236" s="86" t="s">
        <v>101</v>
      </c>
      <c r="B236" s="10">
        <v>3150206</v>
      </c>
      <c r="C236" s="41"/>
      <c r="D236" s="41"/>
      <c r="E236" s="26" t="s">
        <v>17</v>
      </c>
      <c r="F236" s="41">
        <v>225</v>
      </c>
      <c r="G236" s="33">
        <v>0</v>
      </c>
      <c r="H236" s="33"/>
      <c r="I236" s="33"/>
      <c r="J236" s="20"/>
      <c r="K236" s="20" t="e">
        <f t="shared" ref="K236:K241" si="51">I236/H236*100</f>
        <v>#DIV/0!</v>
      </c>
    </row>
    <row r="237" spans="1:11" ht="102" hidden="1" customHeight="1">
      <c r="A237" s="86" t="s">
        <v>102</v>
      </c>
      <c r="B237" s="10">
        <v>3150206</v>
      </c>
      <c r="C237" s="41"/>
      <c r="D237" s="41"/>
      <c r="E237" s="26" t="s">
        <v>17</v>
      </c>
      <c r="F237" s="41">
        <v>225</v>
      </c>
      <c r="G237" s="33">
        <v>0</v>
      </c>
      <c r="H237" s="33"/>
      <c r="I237" s="33"/>
      <c r="J237" s="20"/>
      <c r="K237" s="20" t="e">
        <f t="shared" si="51"/>
        <v>#DIV/0!</v>
      </c>
    </row>
    <row r="238" spans="1:11" ht="105.75" hidden="1" customHeight="1">
      <c r="A238" s="85" t="s">
        <v>103</v>
      </c>
      <c r="B238" s="7">
        <v>5202700</v>
      </c>
      <c r="C238" s="19"/>
      <c r="D238" s="19"/>
      <c r="E238" s="48">
        <v>500</v>
      </c>
      <c r="F238" s="19">
        <v>225</v>
      </c>
      <c r="G238" s="33">
        <v>0</v>
      </c>
      <c r="H238" s="33"/>
      <c r="I238" s="33"/>
      <c r="J238" s="20"/>
      <c r="K238" s="20" t="e">
        <f t="shared" si="51"/>
        <v>#DIV/0!</v>
      </c>
    </row>
    <row r="239" spans="1:11" ht="117.75" hidden="1" customHeight="1">
      <c r="A239" s="85" t="s">
        <v>104</v>
      </c>
      <c r="B239" s="7">
        <v>5202700</v>
      </c>
      <c r="C239" s="19"/>
      <c r="D239" s="19"/>
      <c r="E239" s="48">
        <v>500</v>
      </c>
      <c r="F239" s="19">
        <v>225</v>
      </c>
      <c r="G239" s="33">
        <v>0</v>
      </c>
      <c r="H239" s="33"/>
      <c r="I239" s="33"/>
      <c r="J239" s="20"/>
      <c r="K239" s="20" t="e">
        <f t="shared" si="51"/>
        <v>#DIV/0!</v>
      </c>
    </row>
    <row r="240" spans="1:11" ht="42" hidden="1" customHeight="1">
      <c r="A240" s="72" t="s">
        <v>89</v>
      </c>
      <c r="B240" s="7">
        <v>6000504</v>
      </c>
      <c r="C240" s="19"/>
      <c r="D240" s="19"/>
      <c r="E240" s="48">
        <v>500</v>
      </c>
      <c r="F240" s="19">
        <v>226</v>
      </c>
      <c r="G240" s="33">
        <v>0</v>
      </c>
      <c r="H240" s="33"/>
      <c r="I240" s="33"/>
      <c r="J240" s="20"/>
      <c r="K240" s="20" t="e">
        <f t="shared" si="51"/>
        <v>#DIV/0!</v>
      </c>
    </row>
    <row r="241" spans="1:11" ht="26.25" hidden="1" customHeight="1">
      <c r="A241" s="67" t="s">
        <v>50</v>
      </c>
      <c r="B241" s="24" t="s">
        <v>34</v>
      </c>
      <c r="C241" s="19"/>
      <c r="D241" s="19"/>
      <c r="E241" s="26" t="s">
        <v>17</v>
      </c>
      <c r="F241" s="19">
        <v>225</v>
      </c>
      <c r="G241" s="33"/>
      <c r="H241" s="33"/>
      <c r="I241" s="33"/>
      <c r="J241" s="20" t="e">
        <f t="shared" ref="J241:J242" si="52">I241/G241*100</f>
        <v>#DIV/0!</v>
      </c>
      <c r="K241" s="20" t="e">
        <f t="shared" si="51"/>
        <v>#DIV/0!</v>
      </c>
    </row>
    <row r="242" spans="1:11" ht="45" customHeight="1">
      <c r="A242" s="93" t="s">
        <v>117</v>
      </c>
      <c r="B242" s="10">
        <v>6000599</v>
      </c>
      <c r="C242" s="25"/>
      <c r="D242" s="25"/>
      <c r="E242" s="26" t="s">
        <v>116</v>
      </c>
      <c r="F242" s="41">
        <v>242</v>
      </c>
      <c r="G242" s="33">
        <v>32</v>
      </c>
      <c r="H242" s="33">
        <v>70</v>
      </c>
      <c r="I242" s="33">
        <v>70</v>
      </c>
      <c r="J242" s="33">
        <f t="shared" si="52"/>
        <v>218.75</v>
      </c>
      <c r="K242" s="20">
        <f t="shared" ref="K242:K282" si="53">I242/H242*100</f>
        <v>100</v>
      </c>
    </row>
    <row r="243" spans="1:11" s="50" customFormat="1" ht="27" customHeight="1">
      <c r="A243" s="212" t="s">
        <v>133</v>
      </c>
      <c r="B243" s="213"/>
      <c r="C243" s="38"/>
      <c r="D243" s="38"/>
      <c r="E243" s="231"/>
      <c r="F243" s="38"/>
      <c r="G243" s="33">
        <f>G230+G236+G237+G238+G239+G240+G242</f>
        <v>57232</v>
      </c>
      <c r="H243" s="33">
        <f t="shared" ref="H243:I243" si="54">H230+H236+H237+H238+H239+H240+H242</f>
        <v>11756.664000000001</v>
      </c>
      <c r="I243" s="33">
        <f t="shared" si="54"/>
        <v>11756.664000000001</v>
      </c>
      <c r="J243" s="33">
        <f t="shared" si="50"/>
        <v>20.542116298574225</v>
      </c>
      <c r="K243" s="33">
        <f t="shared" si="53"/>
        <v>100</v>
      </c>
    </row>
    <row r="244" spans="1:11" ht="27" customHeight="1">
      <c r="A244" s="142" t="s">
        <v>123</v>
      </c>
      <c r="B244" s="232">
        <v>7952600</v>
      </c>
      <c r="C244" s="36"/>
      <c r="D244" s="36"/>
      <c r="E244" s="239"/>
      <c r="F244" s="38"/>
      <c r="G244" s="33">
        <f>G246+G247+G248+G249+G250</f>
        <v>63422.6</v>
      </c>
      <c r="H244" s="33">
        <f>H247+H248+H246</f>
        <v>28284.511000000002</v>
      </c>
      <c r="I244" s="33">
        <f>I247+I248+I246</f>
        <v>28284.511000000002</v>
      </c>
      <c r="J244" s="33">
        <f t="shared" si="50"/>
        <v>44.596896059133499</v>
      </c>
      <c r="K244" s="33">
        <f t="shared" si="53"/>
        <v>100</v>
      </c>
    </row>
    <row r="245" spans="1:11" ht="18" hidden="1" customHeight="1">
      <c r="A245" s="143"/>
      <c r="B245" s="234"/>
      <c r="C245" s="36"/>
      <c r="D245" s="36"/>
      <c r="E245" s="240"/>
      <c r="F245" s="38">
        <v>241</v>
      </c>
      <c r="G245" s="33"/>
      <c r="H245" s="33"/>
      <c r="I245" s="33"/>
      <c r="J245" s="33" t="e">
        <f t="shared" si="50"/>
        <v>#DIV/0!</v>
      </c>
      <c r="K245" s="33" t="e">
        <f t="shared" si="53"/>
        <v>#DIV/0!</v>
      </c>
    </row>
    <row r="246" spans="1:11" ht="25.5" customHeight="1">
      <c r="A246" s="143"/>
      <c r="B246" s="234"/>
      <c r="C246" s="36"/>
      <c r="D246" s="36"/>
      <c r="E246" s="241" t="s">
        <v>13</v>
      </c>
      <c r="F246" s="36">
        <v>241</v>
      </c>
      <c r="G246" s="33">
        <v>17397.400000000001</v>
      </c>
      <c r="H246" s="33">
        <v>26185.133000000002</v>
      </c>
      <c r="I246" s="33">
        <v>26185.133000000002</v>
      </c>
      <c r="J246" s="33">
        <f t="shared" si="50"/>
        <v>150.51176037798751</v>
      </c>
      <c r="K246" s="33">
        <f t="shared" si="53"/>
        <v>100</v>
      </c>
    </row>
    <row r="247" spans="1:11" ht="24.75" customHeight="1">
      <c r="A247" s="143"/>
      <c r="B247" s="234"/>
      <c r="C247" s="36"/>
      <c r="D247" s="36"/>
      <c r="E247" s="233" t="s">
        <v>17</v>
      </c>
      <c r="F247" s="36">
        <v>225</v>
      </c>
      <c r="G247" s="33">
        <v>40971.699999999997</v>
      </c>
      <c r="H247" s="33">
        <v>2054.3719999999998</v>
      </c>
      <c r="I247" s="33">
        <v>2054.3719999999998</v>
      </c>
      <c r="J247" s="33">
        <f t="shared" si="50"/>
        <v>5.0141243834158704</v>
      </c>
      <c r="K247" s="33">
        <f t="shared" si="53"/>
        <v>100</v>
      </c>
    </row>
    <row r="248" spans="1:11" ht="22.5" customHeight="1">
      <c r="A248" s="143"/>
      <c r="B248" s="234"/>
      <c r="C248" s="36"/>
      <c r="D248" s="36"/>
      <c r="E248" s="235"/>
      <c r="F248" s="36">
        <v>226</v>
      </c>
      <c r="G248" s="33">
        <v>403.5</v>
      </c>
      <c r="H248" s="33">
        <v>45.006</v>
      </c>
      <c r="I248" s="33">
        <v>45.006</v>
      </c>
      <c r="J248" s="33">
        <f t="shared" si="50"/>
        <v>11.153903345724906</v>
      </c>
      <c r="K248" s="33">
        <f t="shared" si="53"/>
        <v>100</v>
      </c>
    </row>
    <row r="249" spans="1:11" ht="24.75" customHeight="1">
      <c r="A249" s="143"/>
      <c r="B249" s="234"/>
      <c r="C249" s="36"/>
      <c r="D249" s="36"/>
      <c r="E249" s="242"/>
      <c r="F249" s="36">
        <v>310</v>
      </c>
      <c r="G249" s="33">
        <v>4050</v>
      </c>
      <c r="H249" s="33"/>
      <c r="I249" s="33"/>
      <c r="J249" s="33"/>
      <c r="K249" s="33"/>
    </row>
    <row r="250" spans="1:11" ht="22.5" customHeight="1">
      <c r="A250" s="143"/>
      <c r="B250" s="234"/>
      <c r="C250" s="36"/>
      <c r="D250" s="36"/>
      <c r="E250" s="242"/>
      <c r="F250" s="36">
        <v>340</v>
      </c>
      <c r="G250" s="33">
        <v>600</v>
      </c>
      <c r="H250" s="33"/>
      <c r="I250" s="33"/>
      <c r="J250" s="33"/>
      <c r="K250" s="33"/>
    </row>
    <row r="251" spans="1:11" ht="22.5" hidden="1" customHeight="1">
      <c r="A251" s="143"/>
      <c r="B251" s="234"/>
      <c r="C251" s="36"/>
      <c r="D251" s="36"/>
      <c r="E251" s="240"/>
      <c r="F251" s="36">
        <v>310</v>
      </c>
      <c r="G251" s="33"/>
      <c r="H251" s="33"/>
      <c r="I251" s="33"/>
      <c r="J251" s="33"/>
      <c r="K251" s="33"/>
    </row>
    <row r="252" spans="1:11" ht="27.75" hidden="1" customHeight="1">
      <c r="A252" s="143"/>
      <c r="B252" s="234"/>
      <c r="C252" s="36"/>
      <c r="D252" s="36"/>
      <c r="E252" s="243"/>
      <c r="F252" s="36">
        <v>340</v>
      </c>
      <c r="G252" s="33"/>
      <c r="H252" s="33"/>
      <c r="I252" s="33"/>
      <c r="J252" s="33"/>
      <c r="K252" s="33"/>
    </row>
    <row r="253" spans="1:11" ht="22.5" hidden="1" customHeight="1">
      <c r="A253" s="144"/>
      <c r="B253" s="236"/>
      <c r="C253" s="36"/>
      <c r="D253" s="36"/>
      <c r="E253" s="241" t="s">
        <v>13</v>
      </c>
      <c r="F253" s="84">
        <v>241</v>
      </c>
      <c r="G253" s="33"/>
      <c r="H253" s="33"/>
      <c r="I253" s="33"/>
      <c r="J253" s="33"/>
      <c r="K253" s="33"/>
    </row>
    <row r="254" spans="1:11" ht="34.5" customHeight="1">
      <c r="A254" s="142" t="s">
        <v>100</v>
      </c>
      <c r="B254" s="232">
        <v>7953600</v>
      </c>
      <c r="C254" s="36"/>
      <c r="D254" s="36"/>
      <c r="E254" s="233" t="s">
        <v>17</v>
      </c>
      <c r="F254" s="84"/>
      <c r="G254" s="33">
        <f>G255+G256</f>
        <v>4500</v>
      </c>
      <c r="H254" s="33"/>
      <c r="I254" s="33"/>
      <c r="J254" s="33"/>
      <c r="K254" s="33"/>
    </row>
    <row r="255" spans="1:11" ht="64.5" customHeight="1">
      <c r="A255" s="143"/>
      <c r="B255" s="234"/>
      <c r="C255" s="36"/>
      <c r="D255" s="36"/>
      <c r="E255" s="235"/>
      <c r="F255" s="84">
        <v>225</v>
      </c>
      <c r="G255" s="33">
        <v>4500</v>
      </c>
      <c r="H255" s="33"/>
      <c r="I255" s="33"/>
      <c r="J255" s="33"/>
      <c r="K255" s="33"/>
    </row>
    <row r="256" spans="1:11" ht="33" hidden="1" customHeight="1">
      <c r="A256" s="144"/>
      <c r="B256" s="236"/>
      <c r="C256" s="36"/>
      <c r="D256" s="36"/>
      <c r="E256" s="237"/>
      <c r="F256" s="84">
        <v>226</v>
      </c>
      <c r="G256" s="33">
        <v>0</v>
      </c>
      <c r="H256" s="33"/>
      <c r="I256" s="33"/>
      <c r="J256" s="33" t="e">
        <f t="shared" si="50"/>
        <v>#DIV/0!</v>
      </c>
      <c r="K256" s="33" t="e">
        <f t="shared" si="53"/>
        <v>#DIV/0!</v>
      </c>
    </row>
    <row r="257" spans="1:11" ht="86.25" hidden="1" customHeight="1">
      <c r="A257" s="34" t="s">
        <v>101</v>
      </c>
      <c r="B257" s="225">
        <v>3150206</v>
      </c>
      <c r="C257" s="230"/>
      <c r="D257" s="230"/>
      <c r="E257" s="35" t="s">
        <v>17</v>
      </c>
      <c r="F257" s="230">
        <v>225</v>
      </c>
      <c r="G257" s="33">
        <v>0</v>
      </c>
      <c r="H257" s="33"/>
      <c r="I257" s="33"/>
      <c r="J257" s="33"/>
      <c r="K257" s="33" t="e">
        <f t="shared" si="53"/>
        <v>#DIV/0!</v>
      </c>
    </row>
    <row r="258" spans="1:11" ht="108.75" hidden="1" customHeight="1">
      <c r="A258" s="34" t="s">
        <v>102</v>
      </c>
      <c r="B258" s="225">
        <v>3150206</v>
      </c>
      <c r="C258" s="230"/>
      <c r="D258" s="230"/>
      <c r="E258" s="35" t="s">
        <v>17</v>
      </c>
      <c r="F258" s="230">
        <v>225</v>
      </c>
      <c r="G258" s="33">
        <v>0</v>
      </c>
      <c r="H258" s="33"/>
      <c r="I258" s="33"/>
      <c r="J258" s="33"/>
      <c r="K258" s="33" t="e">
        <f t="shared" si="53"/>
        <v>#DIV/0!</v>
      </c>
    </row>
    <row r="259" spans="1:11" ht="105.75" hidden="1" customHeight="1">
      <c r="A259" s="226" t="s">
        <v>103</v>
      </c>
      <c r="B259" s="227">
        <v>5202700</v>
      </c>
      <c r="C259" s="36"/>
      <c r="D259" s="36"/>
      <c r="E259" s="238">
        <v>500</v>
      </c>
      <c r="F259" s="36">
        <v>225</v>
      </c>
      <c r="G259" s="33">
        <v>0</v>
      </c>
      <c r="H259" s="33"/>
      <c r="I259" s="33"/>
      <c r="J259" s="33"/>
      <c r="K259" s="33" t="e">
        <f t="shared" si="53"/>
        <v>#DIV/0!</v>
      </c>
    </row>
    <row r="260" spans="1:11" ht="120.75" hidden="1" customHeight="1">
      <c r="A260" s="226" t="s">
        <v>104</v>
      </c>
      <c r="B260" s="227">
        <v>5202700</v>
      </c>
      <c r="C260" s="36"/>
      <c r="D260" s="36"/>
      <c r="E260" s="238">
        <v>500</v>
      </c>
      <c r="F260" s="36">
        <v>225</v>
      </c>
      <c r="G260" s="33">
        <v>0</v>
      </c>
      <c r="H260" s="33"/>
      <c r="I260" s="33"/>
      <c r="J260" s="33"/>
      <c r="K260" s="33" t="e">
        <f t="shared" si="53"/>
        <v>#DIV/0!</v>
      </c>
    </row>
    <row r="261" spans="1:11" ht="42.75" hidden="1" customHeight="1">
      <c r="A261" s="226" t="s">
        <v>89</v>
      </c>
      <c r="B261" s="227">
        <v>6000504</v>
      </c>
      <c r="C261" s="36"/>
      <c r="D261" s="36"/>
      <c r="E261" s="238">
        <v>500</v>
      </c>
      <c r="F261" s="36">
        <v>226</v>
      </c>
      <c r="G261" s="33">
        <v>0</v>
      </c>
      <c r="H261" s="33"/>
      <c r="I261" s="33"/>
      <c r="J261" s="33"/>
      <c r="K261" s="33" t="e">
        <f t="shared" si="53"/>
        <v>#DIV/0!</v>
      </c>
    </row>
    <row r="262" spans="1:11" ht="42.75" hidden="1" customHeight="1">
      <c r="A262" s="228" t="s">
        <v>50</v>
      </c>
      <c r="B262" s="229" t="s">
        <v>34</v>
      </c>
      <c r="C262" s="36"/>
      <c r="D262" s="36"/>
      <c r="E262" s="35" t="s">
        <v>17</v>
      </c>
      <c r="F262" s="84">
        <v>225</v>
      </c>
      <c r="G262" s="33"/>
      <c r="H262" s="33"/>
      <c r="I262" s="33"/>
      <c r="J262" s="33" t="e">
        <f t="shared" si="50"/>
        <v>#DIV/0!</v>
      </c>
      <c r="K262" s="33" t="e">
        <f t="shared" si="53"/>
        <v>#DIV/0!</v>
      </c>
    </row>
    <row r="263" spans="1:11" ht="43.5" customHeight="1">
      <c r="A263" s="228" t="s">
        <v>117</v>
      </c>
      <c r="B263" s="225">
        <v>6000599</v>
      </c>
      <c r="C263" s="84"/>
      <c r="D263" s="84"/>
      <c r="E263" s="35" t="s">
        <v>116</v>
      </c>
      <c r="F263" s="84">
        <v>242</v>
      </c>
      <c r="G263" s="33">
        <v>140</v>
      </c>
      <c r="H263" s="33">
        <v>140</v>
      </c>
      <c r="I263" s="33">
        <v>140</v>
      </c>
      <c r="J263" s="33">
        <f t="shared" si="50"/>
        <v>100</v>
      </c>
      <c r="K263" s="33">
        <f t="shared" si="53"/>
        <v>100</v>
      </c>
    </row>
    <row r="264" spans="1:11" s="50" customFormat="1" ht="34.5" customHeight="1">
      <c r="A264" s="212" t="s">
        <v>134</v>
      </c>
      <c r="B264" s="213"/>
      <c r="C264" s="38"/>
      <c r="D264" s="38"/>
      <c r="E264" s="231"/>
      <c r="F264" s="38"/>
      <c r="G264" s="33">
        <f>G244+G254+G257+G258+G259+G260+G261+G263</f>
        <v>68062.600000000006</v>
      </c>
      <c r="H264" s="33">
        <f t="shared" ref="H264:I264" si="55">H244+H254+H257+H258+H259+H260+H261+H263</f>
        <v>28424.511000000002</v>
      </c>
      <c r="I264" s="33">
        <f t="shared" si="55"/>
        <v>28424.511000000002</v>
      </c>
      <c r="J264" s="33">
        <f t="shared" si="50"/>
        <v>41.762305583389406</v>
      </c>
      <c r="K264" s="33">
        <f t="shared" si="53"/>
        <v>100</v>
      </c>
    </row>
    <row r="265" spans="1:11" s="50" customFormat="1" ht="36.75" customHeight="1">
      <c r="A265" s="49" t="s">
        <v>69</v>
      </c>
      <c r="B265" s="51"/>
      <c r="C265" s="21"/>
      <c r="D265" s="21"/>
      <c r="E265" s="52"/>
      <c r="F265" s="21"/>
      <c r="G265" s="18">
        <f>G266+G277</f>
        <v>33930.165000000001</v>
      </c>
      <c r="H265" s="18">
        <f>H266+H277</f>
        <v>34439.224800000004</v>
      </c>
      <c r="I265" s="18">
        <f>I266+I277</f>
        <v>33620.525000000001</v>
      </c>
      <c r="J265" s="18">
        <f t="shared" si="50"/>
        <v>99.08741970456083</v>
      </c>
      <c r="K265" s="18">
        <f t="shared" si="53"/>
        <v>97.62276937197494</v>
      </c>
    </row>
    <row r="266" spans="1:11" s="50" customFormat="1" ht="18.75">
      <c r="A266" s="152" t="s">
        <v>70</v>
      </c>
      <c r="B266" s="26" t="s">
        <v>71</v>
      </c>
      <c r="C266" s="26" t="s">
        <v>72</v>
      </c>
      <c r="D266" s="26" t="s">
        <v>73</v>
      </c>
      <c r="E266" s="26" t="s">
        <v>124</v>
      </c>
      <c r="F266" s="25"/>
      <c r="G266" s="18">
        <f>SUM(G267:G276)</f>
        <v>12945.4</v>
      </c>
      <c r="H266" s="18">
        <f>SUM(H267:H276)</f>
        <v>11594.9</v>
      </c>
      <c r="I266" s="18">
        <f>SUM(I267:I276)</f>
        <v>11594.9</v>
      </c>
      <c r="J266" s="18">
        <f t="shared" si="50"/>
        <v>89.567722897708833</v>
      </c>
      <c r="K266" s="18">
        <f t="shared" si="53"/>
        <v>100</v>
      </c>
    </row>
    <row r="267" spans="1:11" s="50" customFormat="1" ht="18.75">
      <c r="A267" s="152"/>
      <c r="B267" s="26" t="s">
        <v>71</v>
      </c>
      <c r="C267" s="26"/>
      <c r="D267" s="26"/>
      <c r="E267" s="26" t="s">
        <v>124</v>
      </c>
      <c r="F267" s="25">
        <v>211</v>
      </c>
      <c r="G267" s="66">
        <v>7300</v>
      </c>
      <c r="H267" s="66">
        <v>6937.5</v>
      </c>
      <c r="I267" s="66">
        <v>6937.5</v>
      </c>
      <c r="J267" s="20">
        <f t="shared" ref="J267:J276" si="56">I267/G267*100</f>
        <v>95.034246575342465</v>
      </c>
      <c r="K267" s="20">
        <f t="shared" ref="K267:K276" si="57">I267/H267*100</f>
        <v>100</v>
      </c>
    </row>
    <row r="268" spans="1:11" s="50" customFormat="1" ht="18.75">
      <c r="A268" s="152"/>
      <c r="B268" s="26" t="s">
        <v>71</v>
      </c>
      <c r="C268" s="26"/>
      <c r="D268" s="26"/>
      <c r="E268" s="26" t="s">
        <v>124</v>
      </c>
      <c r="F268" s="25">
        <v>213</v>
      </c>
      <c r="G268" s="66">
        <v>2277.6</v>
      </c>
      <c r="H268" s="66">
        <v>2077.6</v>
      </c>
      <c r="I268" s="66">
        <v>2077.6</v>
      </c>
      <c r="J268" s="20">
        <f t="shared" si="56"/>
        <v>91.21882683526519</v>
      </c>
      <c r="K268" s="20">
        <f t="shared" si="57"/>
        <v>100</v>
      </c>
    </row>
    <row r="269" spans="1:11" s="50" customFormat="1" ht="18.75">
      <c r="A269" s="152"/>
      <c r="B269" s="26" t="s">
        <v>71</v>
      </c>
      <c r="C269" s="26"/>
      <c r="D269" s="26"/>
      <c r="E269" s="26" t="s">
        <v>124</v>
      </c>
      <c r="F269" s="25">
        <v>221</v>
      </c>
      <c r="G269" s="66">
        <v>40</v>
      </c>
      <c r="H269" s="66">
        <v>26</v>
      </c>
      <c r="I269" s="66">
        <v>26</v>
      </c>
      <c r="J269" s="20">
        <f t="shared" si="56"/>
        <v>65</v>
      </c>
      <c r="K269" s="20">
        <f t="shared" si="57"/>
        <v>100</v>
      </c>
    </row>
    <row r="270" spans="1:11" s="50" customFormat="1" ht="18.75" hidden="1" customHeight="1">
      <c r="A270" s="152"/>
      <c r="B270" s="26" t="s">
        <v>71</v>
      </c>
      <c r="C270" s="26"/>
      <c r="D270" s="26"/>
      <c r="E270" s="26" t="s">
        <v>124</v>
      </c>
      <c r="F270" s="25">
        <v>222</v>
      </c>
      <c r="G270" s="66"/>
      <c r="H270" s="66"/>
      <c r="I270" s="66"/>
      <c r="J270" s="20" t="e">
        <f t="shared" si="56"/>
        <v>#DIV/0!</v>
      </c>
      <c r="K270" s="20" t="e">
        <f t="shared" si="57"/>
        <v>#DIV/0!</v>
      </c>
    </row>
    <row r="271" spans="1:11" s="50" customFormat="1" ht="18.75">
      <c r="A271" s="152"/>
      <c r="B271" s="26" t="s">
        <v>71</v>
      </c>
      <c r="C271" s="26"/>
      <c r="D271" s="26"/>
      <c r="E271" s="26" t="s">
        <v>124</v>
      </c>
      <c r="F271" s="25">
        <v>223</v>
      </c>
      <c r="G271" s="66">
        <v>130</v>
      </c>
      <c r="H271" s="66">
        <v>150.30000000000001</v>
      </c>
      <c r="I271" s="66">
        <v>150.30000000000001</v>
      </c>
      <c r="J271" s="20">
        <f t="shared" si="56"/>
        <v>115.61538461538463</v>
      </c>
      <c r="K271" s="20">
        <f t="shared" si="57"/>
        <v>100</v>
      </c>
    </row>
    <row r="272" spans="1:11" s="50" customFormat="1" ht="18.75">
      <c r="A272" s="152"/>
      <c r="B272" s="26" t="s">
        <v>71</v>
      </c>
      <c r="C272" s="26"/>
      <c r="D272" s="26"/>
      <c r="E272" s="26" t="s">
        <v>124</v>
      </c>
      <c r="F272" s="25">
        <v>225</v>
      </c>
      <c r="G272" s="66">
        <v>450</v>
      </c>
      <c r="H272" s="66">
        <v>406.7</v>
      </c>
      <c r="I272" s="66">
        <v>406.7</v>
      </c>
      <c r="J272" s="20">
        <f t="shared" si="56"/>
        <v>90.37777777777778</v>
      </c>
      <c r="K272" s="20">
        <f t="shared" si="57"/>
        <v>100</v>
      </c>
    </row>
    <row r="273" spans="1:11" s="50" customFormat="1" ht="18.75">
      <c r="A273" s="152"/>
      <c r="B273" s="26" t="s">
        <v>71</v>
      </c>
      <c r="C273" s="26"/>
      <c r="D273" s="26"/>
      <c r="E273" s="26" t="s">
        <v>124</v>
      </c>
      <c r="F273" s="25">
        <v>226</v>
      </c>
      <c r="G273" s="66">
        <v>700</v>
      </c>
      <c r="H273" s="66">
        <v>473.4</v>
      </c>
      <c r="I273" s="66">
        <v>473.4</v>
      </c>
      <c r="J273" s="20">
        <f t="shared" si="56"/>
        <v>67.628571428571433</v>
      </c>
      <c r="K273" s="20">
        <f t="shared" si="57"/>
        <v>100</v>
      </c>
    </row>
    <row r="274" spans="1:11" s="50" customFormat="1" ht="18.75">
      <c r="A274" s="152"/>
      <c r="B274" s="26" t="s">
        <v>71</v>
      </c>
      <c r="C274" s="26"/>
      <c r="D274" s="26"/>
      <c r="E274" s="26" t="s">
        <v>124</v>
      </c>
      <c r="F274" s="25">
        <v>290</v>
      </c>
      <c r="G274" s="66">
        <v>267.8</v>
      </c>
      <c r="H274" s="66">
        <v>153.30000000000001</v>
      </c>
      <c r="I274" s="66">
        <v>153.30000000000001</v>
      </c>
      <c r="J274" s="20">
        <f t="shared" si="56"/>
        <v>57.244212098581038</v>
      </c>
      <c r="K274" s="20">
        <f t="shared" si="57"/>
        <v>100</v>
      </c>
    </row>
    <row r="275" spans="1:11" s="50" customFormat="1" ht="18.75">
      <c r="A275" s="152"/>
      <c r="B275" s="26" t="s">
        <v>71</v>
      </c>
      <c r="C275" s="26"/>
      <c r="D275" s="26"/>
      <c r="E275" s="26" t="s">
        <v>124</v>
      </c>
      <c r="F275" s="25">
        <v>310</v>
      </c>
      <c r="G275" s="66">
        <v>40</v>
      </c>
      <c r="H275" s="66">
        <v>20.5</v>
      </c>
      <c r="I275" s="66">
        <v>20.5</v>
      </c>
      <c r="J275" s="20">
        <f t="shared" si="56"/>
        <v>51.249999999999993</v>
      </c>
      <c r="K275" s="20">
        <f t="shared" si="57"/>
        <v>100</v>
      </c>
    </row>
    <row r="276" spans="1:11" s="50" customFormat="1" ht="18.75">
      <c r="A276" s="152"/>
      <c r="B276" s="26" t="s">
        <v>71</v>
      </c>
      <c r="C276" s="26"/>
      <c r="D276" s="26"/>
      <c r="E276" s="26" t="s">
        <v>124</v>
      </c>
      <c r="F276" s="25">
        <v>340</v>
      </c>
      <c r="G276" s="66">
        <v>1740</v>
      </c>
      <c r="H276" s="66">
        <v>1349.6</v>
      </c>
      <c r="I276" s="66">
        <v>1349.6</v>
      </c>
      <c r="J276" s="20">
        <f t="shared" si="56"/>
        <v>77.563218390804593</v>
      </c>
      <c r="K276" s="20">
        <f t="shared" si="57"/>
        <v>100</v>
      </c>
    </row>
    <row r="277" spans="1:11" ht="24" customHeight="1">
      <c r="A277" s="152" t="s">
        <v>74</v>
      </c>
      <c r="B277" s="26" t="s">
        <v>75</v>
      </c>
      <c r="C277" s="26"/>
      <c r="D277" s="26"/>
      <c r="E277" s="26" t="s">
        <v>17</v>
      </c>
      <c r="F277" s="19"/>
      <c r="G277" s="53">
        <f>G278+G279+G280+G281+G282+G283+G284+G285+G286+G287</f>
        <v>20984.765000000003</v>
      </c>
      <c r="H277" s="54">
        <f>SUM(H278:H287)</f>
        <v>22844.324800000002</v>
      </c>
      <c r="I277" s="53">
        <f>SUM(I278:I287)</f>
        <v>22025.625</v>
      </c>
      <c r="J277" s="18">
        <f t="shared" si="50"/>
        <v>104.96007460650618</v>
      </c>
      <c r="K277" s="18">
        <f t="shared" si="53"/>
        <v>96.416178603799224</v>
      </c>
    </row>
    <row r="278" spans="1:11" ht="18.75">
      <c r="A278" s="152"/>
      <c r="B278" s="31" t="s">
        <v>76</v>
      </c>
      <c r="C278" s="31" t="e">
        <f>#REF!+#REF!</f>
        <v>#REF!</v>
      </c>
      <c r="D278" s="31"/>
      <c r="E278" s="31" t="s">
        <v>17</v>
      </c>
      <c r="F278" s="26" t="s">
        <v>77</v>
      </c>
      <c r="G278" s="55">
        <v>13729.2</v>
      </c>
      <c r="H278" s="55">
        <v>14531.053</v>
      </c>
      <c r="I278" s="55">
        <v>14290.82</v>
      </c>
      <c r="J278" s="20">
        <f t="shared" si="50"/>
        <v>104.09069720012818</v>
      </c>
      <c r="K278" s="20">
        <f>I278/H278*100</f>
        <v>98.346761242973926</v>
      </c>
    </row>
    <row r="279" spans="1:11" ht="25.5" customHeight="1">
      <c r="A279" s="152"/>
      <c r="B279" s="31" t="s">
        <v>76</v>
      </c>
      <c r="C279" s="31"/>
      <c r="D279" s="31"/>
      <c r="E279" s="31" t="s">
        <v>17</v>
      </c>
      <c r="F279" s="26" t="s">
        <v>78</v>
      </c>
      <c r="G279" s="55">
        <v>2088.5</v>
      </c>
      <c r="H279" s="55">
        <v>2148.7667999999999</v>
      </c>
      <c r="I279" s="55">
        <v>2146.8000000000002</v>
      </c>
      <c r="J279" s="20">
        <f t="shared" si="50"/>
        <v>102.79147713670098</v>
      </c>
      <c r="K279" s="20">
        <f t="shared" si="53"/>
        <v>99.908468429426605</v>
      </c>
    </row>
    <row r="280" spans="1:11" ht="25.5" customHeight="1">
      <c r="A280" s="152"/>
      <c r="B280" s="31" t="s">
        <v>76</v>
      </c>
      <c r="C280" s="31"/>
      <c r="D280" s="31"/>
      <c r="E280" s="31" t="s">
        <v>17</v>
      </c>
      <c r="F280" s="26" t="s">
        <v>79</v>
      </c>
      <c r="G280" s="55">
        <v>4146.3999999999996</v>
      </c>
      <c r="H280" s="55">
        <v>5005.63</v>
      </c>
      <c r="I280" s="55">
        <v>4660.3879999999999</v>
      </c>
      <c r="J280" s="20">
        <f t="shared" si="50"/>
        <v>112.39600617403049</v>
      </c>
      <c r="K280" s="20">
        <f t="shared" si="53"/>
        <v>93.102926105205526</v>
      </c>
    </row>
    <row r="281" spans="1:11" ht="25.5" customHeight="1">
      <c r="A281" s="152"/>
      <c r="B281" s="31" t="s">
        <v>76</v>
      </c>
      <c r="C281" s="31"/>
      <c r="D281" s="31"/>
      <c r="E281" s="31" t="s">
        <v>17</v>
      </c>
      <c r="F281" s="26" t="s">
        <v>80</v>
      </c>
      <c r="G281" s="55">
        <v>152.77500000000001</v>
      </c>
      <c r="H281" s="55">
        <v>152.80000000000001</v>
      </c>
      <c r="I281" s="55">
        <v>132.227</v>
      </c>
      <c r="J281" s="20">
        <f t="shared" si="50"/>
        <v>86.550155457371943</v>
      </c>
      <c r="K281" s="20">
        <f t="shared" si="53"/>
        <v>86.535994764397913</v>
      </c>
    </row>
    <row r="282" spans="1:11" ht="27" customHeight="1">
      <c r="A282" s="152"/>
      <c r="B282" s="31" t="s">
        <v>76</v>
      </c>
      <c r="C282" s="31"/>
      <c r="D282" s="31"/>
      <c r="E282" s="31" t="s">
        <v>17</v>
      </c>
      <c r="F282" s="26" t="s">
        <v>81</v>
      </c>
      <c r="G282" s="55"/>
      <c r="H282" s="55">
        <v>31</v>
      </c>
      <c r="I282" s="20">
        <v>22.72</v>
      </c>
      <c r="J282" s="20"/>
      <c r="K282" s="20">
        <f t="shared" si="53"/>
        <v>73.290322580645167</v>
      </c>
    </row>
    <row r="283" spans="1:11" ht="26.25" customHeight="1">
      <c r="A283" s="152"/>
      <c r="B283" s="31" t="s">
        <v>76</v>
      </c>
      <c r="C283" s="31"/>
      <c r="D283" s="31"/>
      <c r="E283" s="31" t="s">
        <v>17</v>
      </c>
      <c r="F283" s="26" t="s">
        <v>82</v>
      </c>
      <c r="G283" s="55">
        <v>132.15</v>
      </c>
      <c r="H283" s="55">
        <v>122.15</v>
      </c>
      <c r="I283" s="55">
        <v>121.56</v>
      </c>
      <c r="J283" s="20">
        <f>I283/G283*100</f>
        <v>91.986379114642446</v>
      </c>
      <c r="K283" s="20">
        <f>I283/H283*100</f>
        <v>99.516987310683575</v>
      </c>
    </row>
    <row r="284" spans="1:11" ht="23.25" customHeight="1">
      <c r="A284" s="152"/>
      <c r="B284" s="31" t="s">
        <v>76</v>
      </c>
      <c r="C284" s="31" t="e">
        <f>#REF!+#REF!</f>
        <v>#REF!</v>
      </c>
      <c r="D284" s="31"/>
      <c r="E284" s="31" t="s">
        <v>17</v>
      </c>
      <c r="F284" s="26" t="s">
        <v>83</v>
      </c>
      <c r="G284" s="55">
        <v>346.87</v>
      </c>
      <c r="H284" s="55">
        <v>457.5</v>
      </c>
      <c r="I284" s="55">
        <v>306.55</v>
      </c>
      <c r="J284" s="20">
        <f>I284/G284*100</f>
        <v>88.376048663764522</v>
      </c>
      <c r="K284" s="20">
        <f>I284/H284*100</f>
        <v>67.005464480874323</v>
      </c>
    </row>
    <row r="285" spans="1:11" ht="20.25" customHeight="1">
      <c r="A285" s="152"/>
      <c r="B285" s="31" t="s">
        <v>76</v>
      </c>
      <c r="C285" s="31"/>
      <c r="D285" s="31"/>
      <c r="E285" s="31" t="s">
        <v>17</v>
      </c>
      <c r="F285" s="26" t="s">
        <v>84</v>
      </c>
      <c r="G285" s="55">
        <v>21.75</v>
      </c>
      <c r="H285" s="55">
        <v>6.75</v>
      </c>
      <c r="I285" s="55">
        <v>2.99</v>
      </c>
      <c r="J285" s="20">
        <f>I285/G285*100</f>
        <v>13.74712643678161</v>
      </c>
      <c r="K285" s="20">
        <f>I285/H285*100</f>
        <v>44.296296296296298</v>
      </c>
    </row>
    <row r="286" spans="1:11" ht="23.25" customHeight="1">
      <c r="A286" s="152"/>
      <c r="B286" s="31" t="s">
        <v>76</v>
      </c>
      <c r="C286" s="31"/>
      <c r="D286" s="31"/>
      <c r="E286" s="31" t="s">
        <v>17</v>
      </c>
      <c r="F286" s="26" t="s">
        <v>18</v>
      </c>
      <c r="G286" s="55">
        <v>247.65</v>
      </c>
      <c r="H286" s="55">
        <v>300.2</v>
      </c>
      <c r="I286" s="55">
        <v>255.37</v>
      </c>
      <c r="J286" s="20">
        <f>I286/G286*100</f>
        <v>103.1173026448617</v>
      </c>
      <c r="K286" s="20">
        <f>I286/H286*100</f>
        <v>85.066622251832115</v>
      </c>
    </row>
    <row r="287" spans="1:11" ht="22.5" customHeight="1">
      <c r="A287" s="152"/>
      <c r="B287" s="31" t="s">
        <v>76</v>
      </c>
      <c r="C287" s="31"/>
      <c r="D287" s="31"/>
      <c r="E287" s="31" t="s">
        <v>17</v>
      </c>
      <c r="F287" s="26" t="s">
        <v>85</v>
      </c>
      <c r="G287" s="55">
        <v>119.47</v>
      </c>
      <c r="H287" s="55">
        <v>88.474999999999994</v>
      </c>
      <c r="I287" s="55">
        <v>86.2</v>
      </c>
      <c r="J287" s="20">
        <f>I287/G287*100</f>
        <v>72.152004687369214</v>
      </c>
      <c r="K287" s="20">
        <f>I287/H287*100</f>
        <v>97.428652161627582</v>
      </c>
    </row>
    <row r="288" spans="1:11" ht="66.75" customHeight="1">
      <c r="A288" s="182" t="s">
        <v>86</v>
      </c>
      <c r="B288" s="182"/>
      <c r="C288" s="182"/>
      <c r="D288" s="182"/>
      <c r="E288" s="182"/>
      <c r="F288" s="182"/>
      <c r="G288" s="112"/>
      <c r="H288" s="113"/>
      <c r="I288" s="112"/>
      <c r="J288" s="114"/>
      <c r="K288" s="115" t="s">
        <v>87</v>
      </c>
    </row>
    <row r="289" spans="1:11" ht="35.25" customHeight="1">
      <c r="A289" s="181"/>
      <c r="B289" s="181"/>
      <c r="C289" s="1"/>
      <c r="D289" s="1"/>
      <c r="E289" s="1"/>
      <c r="F289" s="1"/>
      <c r="G289" s="1"/>
      <c r="H289" s="1"/>
      <c r="I289" s="2"/>
      <c r="J289" s="1"/>
      <c r="K289" s="1"/>
    </row>
    <row r="290" spans="1:11">
      <c r="A290" s="30"/>
      <c r="B290" s="30"/>
      <c r="C290" s="30"/>
      <c r="D290" s="30"/>
      <c r="E290" s="30"/>
      <c r="F290" s="30"/>
      <c r="G290" s="30"/>
      <c r="H290" s="30"/>
      <c r="I290" s="30"/>
      <c r="J290" s="30"/>
    </row>
    <row r="291" spans="1:11">
      <c r="A291" s="30"/>
      <c r="B291" s="30"/>
      <c r="C291" s="30"/>
      <c r="D291" s="30"/>
      <c r="E291" s="30"/>
      <c r="F291" s="30"/>
      <c r="G291" s="30"/>
      <c r="H291" s="30"/>
      <c r="I291" s="30"/>
      <c r="J291" s="30"/>
    </row>
    <row r="292" spans="1:11">
      <c r="A292" s="30"/>
      <c r="B292" s="30"/>
      <c r="C292" s="30"/>
      <c r="D292" s="30"/>
      <c r="E292" s="30"/>
      <c r="F292" s="30"/>
      <c r="G292" s="30"/>
      <c r="H292" s="30"/>
      <c r="I292" s="30"/>
      <c r="J292" s="30"/>
    </row>
    <row r="293" spans="1:11">
      <c r="A293" s="30"/>
      <c r="B293" s="30"/>
      <c r="C293" s="30"/>
      <c r="D293" s="30"/>
      <c r="E293" s="30"/>
      <c r="F293" s="30"/>
      <c r="G293" s="30"/>
      <c r="H293" s="30"/>
      <c r="I293" s="30"/>
      <c r="J293" s="30"/>
    </row>
    <row r="294" spans="1:11">
      <c r="A294" s="30"/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1:11">
      <c r="A295" s="30"/>
      <c r="B295" s="30"/>
      <c r="C295" s="30"/>
      <c r="D295" s="30"/>
      <c r="E295" s="30"/>
      <c r="F295" s="30"/>
      <c r="G295" s="30"/>
      <c r="H295" s="30"/>
      <c r="I295" s="30"/>
      <c r="J295" s="30"/>
    </row>
    <row r="296" spans="1:11">
      <c r="A296" s="30"/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1:11">
      <c r="A297" s="30"/>
      <c r="B297" s="30"/>
      <c r="C297" s="30"/>
      <c r="D297" s="30"/>
      <c r="E297" s="30"/>
      <c r="F297" s="30"/>
      <c r="G297" s="30"/>
      <c r="H297" s="30"/>
      <c r="I297" s="30"/>
      <c r="J297" s="30"/>
    </row>
    <row r="298" spans="1:11">
      <c r="A298" s="30"/>
      <c r="B298" s="30"/>
      <c r="C298" s="30"/>
      <c r="D298" s="30"/>
      <c r="E298" s="30"/>
      <c r="F298" s="30"/>
      <c r="G298" s="30"/>
      <c r="H298" s="30"/>
      <c r="I298" s="30"/>
      <c r="J298" s="30"/>
    </row>
    <row r="299" spans="1:11">
      <c r="A299" s="30"/>
      <c r="B299" s="30"/>
      <c r="C299" s="30"/>
      <c r="D299" s="30"/>
      <c r="E299" s="30"/>
      <c r="F299" s="30"/>
      <c r="G299" s="30"/>
      <c r="H299" s="30"/>
      <c r="I299" s="30"/>
      <c r="J299" s="30"/>
    </row>
    <row r="300" spans="1:11">
      <c r="A300" s="30"/>
      <c r="B300" s="30"/>
      <c r="C300" s="30"/>
      <c r="D300" s="30"/>
      <c r="E300" s="30"/>
      <c r="F300" s="30"/>
      <c r="G300" s="30"/>
      <c r="H300" s="30"/>
      <c r="I300" s="30"/>
      <c r="J300" s="30"/>
    </row>
    <row r="301" spans="1:11">
      <c r="A301" s="30"/>
      <c r="B301" s="30"/>
      <c r="C301" s="30"/>
      <c r="D301" s="30"/>
      <c r="E301" s="30"/>
      <c r="F301" s="30"/>
      <c r="G301" s="30"/>
      <c r="H301" s="30"/>
      <c r="I301" s="30"/>
      <c r="J301" s="30"/>
    </row>
    <row r="302" spans="1:11">
      <c r="A302" s="30"/>
      <c r="B302" s="30"/>
      <c r="C302" s="30"/>
      <c r="D302" s="30"/>
      <c r="E302" s="30"/>
      <c r="F302" s="30"/>
      <c r="G302" s="30"/>
      <c r="H302" s="30"/>
      <c r="I302" s="30"/>
      <c r="J302" s="30"/>
    </row>
    <row r="303" spans="1:11">
      <c r="A303" s="30"/>
      <c r="B303" s="30"/>
      <c r="C303" s="30"/>
      <c r="D303" s="30"/>
      <c r="E303" s="30"/>
      <c r="F303" s="30"/>
      <c r="G303" s="30"/>
      <c r="H303" s="30"/>
      <c r="I303" s="30"/>
      <c r="J303" s="30"/>
    </row>
    <row r="304" spans="1:11">
      <c r="A304" s="30"/>
      <c r="B304" s="30"/>
      <c r="C304" s="30"/>
      <c r="D304" s="30"/>
      <c r="E304" s="30"/>
      <c r="F304" s="30"/>
      <c r="G304" s="30"/>
      <c r="H304" s="30"/>
      <c r="I304" s="30"/>
      <c r="J304" s="30"/>
    </row>
    <row r="305" spans="1:10">
      <c r="A305" s="30"/>
      <c r="B305" s="30"/>
      <c r="C305" s="30"/>
      <c r="D305" s="30"/>
      <c r="E305" s="30"/>
      <c r="F305" s="30"/>
      <c r="G305" s="30"/>
      <c r="H305" s="30"/>
      <c r="I305" s="30"/>
      <c r="J305" s="30"/>
    </row>
    <row r="306" spans="1:10">
      <c r="A306" s="30"/>
      <c r="B306" s="30"/>
      <c r="C306" s="30"/>
      <c r="D306" s="30"/>
      <c r="E306" s="30"/>
      <c r="F306" s="30"/>
      <c r="G306" s="30"/>
      <c r="H306" s="30"/>
      <c r="I306" s="30"/>
      <c r="J306" s="30"/>
    </row>
    <row r="307" spans="1:10">
      <c r="A307" s="30"/>
      <c r="B307" s="30"/>
      <c r="C307" s="30"/>
      <c r="D307" s="30"/>
      <c r="E307" s="30"/>
      <c r="F307" s="30"/>
      <c r="G307" s="30"/>
      <c r="H307" s="30"/>
      <c r="I307" s="30"/>
      <c r="J307" s="30"/>
    </row>
    <row r="308" spans="1:10">
      <c r="A308" s="30"/>
      <c r="B308" s="30"/>
      <c r="C308" s="30"/>
      <c r="D308" s="30"/>
      <c r="E308" s="30"/>
      <c r="F308" s="30"/>
      <c r="G308" s="30"/>
      <c r="H308" s="30"/>
      <c r="I308" s="30"/>
      <c r="J308" s="30"/>
    </row>
    <row r="309" spans="1:10">
      <c r="A309" s="30"/>
      <c r="B309" s="30"/>
      <c r="C309" s="30"/>
      <c r="D309" s="30"/>
      <c r="E309" s="30"/>
      <c r="F309" s="30"/>
      <c r="G309" s="30"/>
      <c r="H309" s="30"/>
      <c r="I309" s="30"/>
      <c r="J309" s="30"/>
    </row>
    <row r="310" spans="1:10">
      <c r="A310" s="30"/>
      <c r="B310" s="30"/>
      <c r="C310" s="30"/>
      <c r="D310" s="30"/>
      <c r="E310" s="30"/>
      <c r="F310" s="30"/>
      <c r="G310" s="30"/>
      <c r="H310" s="30"/>
      <c r="I310" s="30"/>
      <c r="J310" s="30"/>
    </row>
    <row r="311" spans="1:10">
      <c r="A311" s="30"/>
      <c r="B311" s="30"/>
      <c r="C311" s="30"/>
      <c r="D311" s="30"/>
      <c r="E311" s="30"/>
      <c r="F311" s="30"/>
      <c r="G311" s="30"/>
      <c r="H311" s="30"/>
      <c r="I311" s="30"/>
      <c r="J311" s="30"/>
    </row>
    <row r="312" spans="1:10">
      <c r="A312" s="30"/>
      <c r="B312" s="30"/>
      <c r="C312" s="30"/>
      <c r="D312" s="30"/>
      <c r="E312" s="30"/>
      <c r="F312" s="30"/>
      <c r="G312" s="30"/>
      <c r="H312" s="30"/>
      <c r="I312" s="30"/>
      <c r="J312" s="30"/>
    </row>
    <row r="313" spans="1:10">
      <c r="A313" s="30"/>
      <c r="B313" s="30"/>
      <c r="C313" s="30"/>
      <c r="D313" s="30"/>
      <c r="E313" s="30"/>
      <c r="F313" s="30"/>
      <c r="G313" s="30"/>
      <c r="H313" s="30"/>
      <c r="I313" s="30"/>
      <c r="J313" s="30"/>
    </row>
    <row r="314" spans="1:10">
      <c r="A314" s="30"/>
      <c r="B314" s="30"/>
      <c r="C314" s="30"/>
      <c r="D314" s="30"/>
      <c r="E314" s="30"/>
      <c r="F314" s="30"/>
      <c r="G314" s="30"/>
      <c r="H314" s="30"/>
      <c r="I314" s="30"/>
      <c r="J314" s="30"/>
    </row>
    <row r="315" spans="1:10">
      <c r="A315" s="30"/>
      <c r="B315" s="30"/>
      <c r="C315" s="30"/>
      <c r="D315" s="30"/>
      <c r="E315" s="30"/>
      <c r="F315" s="30"/>
      <c r="G315" s="30"/>
      <c r="H315" s="30"/>
      <c r="I315" s="30"/>
      <c r="J315" s="30"/>
    </row>
    <row r="316" spans="1:10">
      <c r="A316" s="30"/>
      <c r="B316" s="30"/>
      <c r="C316" s="30"/>
      <c r="D316" s="30"/>
      <c r="E316" s="30"/>
      <c r="F316" s="30"/>
      <c r="G316" s="30"/>
      <c r="H316" s="30"/>
      <c r="I316" s="30"/>
      <c r="J316" s="30"/>
    </row>
    <row r="317" spans="1:10">
      <c r="A317" s="30"/>
      <c r="B317" s="30"/>
      <c r="C317" s="30"/>
      <c r="D317" s="30"/>
      <c r="E317" s="30"/>
      <c r="F317" s="30"/>
      <c r="G317" s="30"/>
      <c r="H317" s="30"/>
      <c r="I317" s="30"/>
      <c r="J317" s="30"/>
    </row>
    <row r="318" spans="1:10">
      <c r="A318" s="30"/>
      <c r="B318" s="30"/>
      <c r="C318" s="30"/>
      <c r="D318" s="30"/>
      <c r="E318" s="30"/>
      <c r="F318" s="30"/>
      <c r="G318" s="30"/>
      <c r="H318" s="30"/>
      <c r="I318" s="30"/>
      <c r="J318" s="30"/>
    </row>
    <row r="319" spans="1:10">
      <c r="A319" s="30"/>
      <c r="B319" s="30"/>
      <c r="C319" s="30"/>
      <c r="D319" s="30"/>
      <c r="E319" s="30"/>
      <c r="F319" s="30"/>
      <c r="G319" s="30"/>
      <c r="H319" s="30"/>
      <c r="I319" s="30"/>
      <c r="J319" s="30"/>
    </row>
    <row r="320" spans="1:10">
      <c r="A320" s="30"/>
      <c r="B320" s="30"/>
      <c r="C320" s="30"/>
      <c r="D320" s="30"/>
      <c r="E320" s="30"/>
      <c r="F320" s="30"/>
      <c r="G320" s="30"/>
      <c r="H320" s="30"/>
      <c r="I320" s="30"/>
      <c r="J320" s="30"/>
    </row>
    <row r="321" spans="1:10">
      <c r="A321" s="30"/>
      <c r="B321" s="30"/>
      <c r="C321" s="30"/>
      <c r="D321" s="30"/>
      <c r="E321" s="30"/>
      <c r="F321" s="30"/>
      <c r="G321" s="30"/>
      <c r="H321" s="30"/>
      <c r="I321" s="30"/>
      <c r="J321" s="30"/>
    </row>
    <row r="322" spans="1:10">
      <c r="A322" s="30"/>
      <c r="B322" s="30"/>
      <c r="C322" s="30"/>
      <c r="D322" s="30"/>
      <c r="E322" s="30"/>
      <c r="F322" s="30"/>
      <c r="G322" s="30"/>
      <c r="H322" s="30"/>
      <c r="I322" s="30"/>
      <c r="J322" s="30"/>
    </row>
    <row r="323" spans="1:10">
      <c r="A323" s="30"/>
      <c r="B323" s="30"/>
      <c r="C323" s="30"/>
      <c r="D323" s="30"/>
      <c r="E323" s="30"/>
      <c r="F323" s="30"/>
      <c r="G323" s="30"/>
      <c r="H323" s="30"/>
      <c r="I323" s="30"/>
      <c r="J323" s="30"/>
    </row>
    <row r="324" spans="1:10">
      <c r="A324" s="30"/>
      <c r="B324" s="30"/>
      <c r="C324" s="30"/>
      <c r="D324" s="30"/>
      <c r="E324" s="30"/>
      <c r="F324" s="30"/>
      <c r="G324" s="30"/>
      <c r="H324" s="30"/>
      <c r="I324" s="30"/>
      <c r="J324" s="30"/>
    </row>
    <row r="325" spans="1:10">
      <c r="A325" s="30"/>
      <c r="B325" s="30"/>
      <c r="C325" s="30"/>
      <c r="D325" s="30"/>
      <c r="E325" s="30"/>
      <c r="F325" s="30"/>
      <c r="G325" s="30"/>
      <c r="H325" s="30"/>
      <c r="I325" s="30"/>
      <c r="J325" s="30"/>
    </row>
    <row r="326" spans="1:10">
      <c r="A326" s="30"/>
      <c r="B326" s="30"/>
      <c r="C326" s="30"/>
      <c r="D326" s="30"/>
      <c r="E326" s="30"/>
      <c r="F326" s="30"/>
      <c r="G326" s="30"/>
      <c r="H326" s="30"/>
      <c r="I326" s="30"/>
      <c r="J326" s="30"/>
    </row>
    <row r="327" spans="1:10">
      <c r="A327" s="30"/>
      <c r="B327" s="30"/>
      <c r="C327" s="30"/>
      <c r="D327" s="30"/>
      <c r="E327" s="30"/>
      <c r="F327" s="30"/>
      <c r="G327" s="30"/>
      <c r="H327" s="30"/>
      <c r="I327" s="30"/>
      <c r="J327" s="30"/>
    </row>
    <row r="328" spans="1:10">
      <c r="A328" s="30"/>
      <c r="B328" s="30"/>
      <c r="C328" s="30"/>
      <c r="D328" s="30"/>
      <c r="E328" s="30"/>
      <c r="F328" s="30"/>
      <c r="G328" s="30"/>
      <c r="H328" s="30"/>
      <c r="I328" s="30"/>
      <c r="J328" s="30"/>
    </row>
    <row r="329" spans="1:10">
      <c r="A329" s="30"/>
      <c r="B329" s="30"/>
      <c r="C329" s="30"/>
      <c r="D329" s="30"/>
      <c r="E329" s="30"/>
      <c r="F329" s="30"/>
      <c r="G329" s="30"/>
      <c r="H329" s="30"/>
      <c r="I329" s="30"/>
      <c r="J329" s="30"/>
    </row>
    <row r="330" spans="1:10">
      <c r="A330" s="30"/>
      <c r="B330" s="30"/>
      <c r="C330" s="30"/>
      <c r="D330" s="30"/>
      <c r="E330" s="30"/>
      <c r="F330" s="30"/>
      <c r="G330" s="30"/>
      <c r="H330" s="30"/>
      <c r="I330" s="30"/>
      <c r="J330" s="30"/>
    </row>
    <row r="331" spans="1:10">
      <c r="A331" s="30"/>
      <c r="B331" s="30"/>
      <c r="C331" s="30"/>
      <c r="D331" s="30"/>
      <c r="E331" s="30"/>
      <c r="F331" s="30"/>
      <c r="G331" s="30"/>
      <c r="H331" s="30"/>
      <c r="I331" s="30"/>
      <c r="J331" s="30"/>
    </row>
    <row r="332" spans="1:10">
      <c r="A332" s="30"/>
      <c r="B332" s="30"/>
      <c r="C332" s="30"/>
      <c r="D332" s="30"/>
      <c r="E332" s="30"/>
      <c r="F332" s="30"/>
      <c r="G332" s="30"/>
      <c r="H332" s="30"/>
      <c r="I332" s="30"/>
      <c r="J332" s="30"/>
    </row>
    <row r="333" spans="1:10">
      <c r="A333" s="30"/>
      <c r="B333" s="30"/>
      <c r="C333" s="30"/>
      <c r="D333" s="30"/>
      <c r="E333" s="30"/>
      <c r="F333" s="30"/>
      <c r="G333" s="30"/>
      <c r="H333" s="30"/>
      <c r="I333" s="30"/>
      <c r="J333" s="30"/>
    </row>
    <row r="334" spans="1:10">
      <c r="A334" s="30"/>
      <c r="B334" s="30"/>
      <c r="C334" s="30"/>
      <c r="D334" s="30"/>
      <c r="E334" s="30"/>
      <c r="F334" s="30"/>
      <c r="G334" s="30"/>
      <c r="H334" s="30"/>
      <c r="I334" s="30"/>
      <c r="J334" s="30"/>
    </row>
    <row r="335" spans="1:10">
      <c r="A335" s="30"/>
      <c r="B335" s="30"/>
      <c r="C335" s="30"/>
      <c r="D335" s="30"/>
      <c r="E335" s="30"/>
      <c r="F335" s="30"/>
      <c r="G335" s="30"/>
      <c r="H335" s="30"/>
      <c r="I335" s="30"/>
      <c r="J335" s="30"/>
    </row>
    <row r="336" spans="1:10">
      <c r="A336" s="30"/>
      <c r="B336" s="30"/>
      <c r="C336" s="30"/>
      <c r="D336" s="30"/>
      <c r="E336" s="30"/>
      <c r="F336" s="30"/>
      <c r="G336" s="30"/>
      <c r="H336" s="30"/>
      <c r="I336" s="30"/>
      <c r="J336" s="30"/>
    </row>
    <row r="337" spans="1:10">
      <c r="A337" s="30"/>
      <c r="B337" s="30"/>
      <c r="C337" s="30"/>
      <c r="D337" s="30"/>
      <c r="E337" s="30"/>
      <c r="F337" s="30"/>
      <c r="G337" s="30"/>
      <c r="H337" s="30"/>
      <c r="I337" s="30"/>
      <c r="J337" s="30"/>
    </row>
    <row r="338" spans="1:10">
      <c r="A338" s="30"/>
    </row>
  </sheetData>
  <mergeCells count="76">
    <mergeCell ref="A41:A42"/>
    <mergeCell ref="A80:A81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A61:A62"/>
    <mergeCell ref="A69:A70"/>
    <mergeCell ref="A71:A72"/>
    <mergeCell ref="A73:A74"/>
    <mergeCell ref="L5:L6"/>
    <mergeCell ref="A10:E10"/>
    <mergeCell ref="A30:A31"/>
    <mergeCell ref="A32:A34"/>
    <mergeCell ref="A37:A38"/>
    <mergeCell ref="B37:B38"/>
    <mergeCell ref="E37:E38"/>
    <mergeCell ref="B147:B149"/>
    <mergeCell ref="A157:A160"/>
    <mergeCell ref="A167:A171"/>
    <mergeCell ref="A183:A188"/>
    <mergeCell ref="E172:E174"/>
    <mergeCell ref="B183:B188"/>
    <mergeCell ref="E215:E220"/>
    <mergeCell ref="A230:A235"/>
    <mergeCell ref="E167:E171"/>
    <mergeCell ref="E232:E233"/>
    <mergeCell ref="A289:B289"/>
    <mergeCell ref="A288:F288"/>
    <mergeCell ref="A266:A276"/>
    <mergeCell ref="A277:A287"/>
    <mergeCell ref="A244:A253"/>
    <mergeCell ref="B244:B253"/>
    <mergeCell ref="A254:A256"/>
    <mergeCell ref="B254:B256"/>
    <mergeCell ref="E254:E256"/>
    <mergeCell ref="B167:B171"/>
    <mergeCell ref="B230:B235"/>
    <mergeCell ref="E183:E188"/>
    <mergeCell ref="E247:E250"/>
    <mergeCell ref="E73:E74"/>
    <mergeCell ref="A91:A92"/>
    <mergeCell ref="B91:B92"/>
    <mergeCell ref="E91:E92"/>
    <mergeCell ref="A198:A203"/>
    <mergeCell ref="B198:B203"/>
    <mergeCell ref="E198:E203"/>
    <mergeCell ref="A204:A206"/>
    <mergeCell ref="B204:B206"/>
    <mergeCell ref="E204:E206"/>
    <mergeCell ref="A172:A174"/>
    <mergeCell ref="B172:B174"/>
    <mergeCell ref="B73:B74"/>
    <mergeCell ref="A215:A220"/>
    <mergeCell ref="B215:B220"/>
    <mergeCell ref="A49:A50"/>
    <mergeCell ref="A65:A66"/>
    <mergeCell ref="A94:A96"/>
    <mergeCell ref="A154:A156"/>
    <mergeCell ref="A83:A85"/>
    <mergeCell ref="A113:A117"/>
    <mergeCell ref="A106:A110"/>
    <mergeCell ref="A97:A105"/>
    <mergeCell ref="A118:A121"/>
    <mergeCell ref="A122:A126"/>
    <mergeCell ref="A128:A131"/>
    <mergeCell ref="A133:A135"/>
    <mergeCell ref="A136:A140"/>
    <mergeCell ref="A141:A145"/>
    <mergeCell ref="A147:A149"/>
  </mergeCells>
  <pageMargins left="0.19685039370078741" right="0" top="0.39370078740157483" bottom="0" header="0" footer="0"/>
  <pageSetup paperSize="9" scale="76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01.10.12</vt:lpstr>
      <vt:lpstr>'01.10.12'!Заголовки_для_печати</vt:lpstr>
      <vt:lpstr>'01.10.12'!Область_печати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2012-10-11T06:21:24Z</cp:lastPrinted>
  <dcterms:created xsi:type="dcterms:W3CDTF">2011-06-29T07:02:46Z</dcterms:created>
  <dcterms:modified xsi:type="dcterms:W3CDTF">2012-10-15T06:44:37Z</dcterms:modified>
</cp:coreProperties>
</file>