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G62" i="2"/>
  <c r="G61"/>
  <c r="G60"/>
  <c r="G59"/>
  <c r="G58"/>
  <c r="G57"/>
  <c r="G56"/>
  <c r="G54"/>
  <c r="G53"/>
  <c r="G52"/>
  <c r="G51"/>
  <c r="G50"/>
  <c r="G48"/>
  <c r="G47"/>
  <c r="G46"/>
  <c r="G45"/>
  <c r="G44"/>
  <c r="G43"/>
  <c r="G42"/>
  <c r="G41"/>
  <c r="G40"/>
  <c r="G38"/>
  <c r="F62"/>
  <c r="F60"/>
  <c r="F58"/>
  <c r="F57"/>
  <c r="F56"/>
  <c r="F54"/>
  <c r="F53"/>
  <c r="F52"/>
  <c r="F51"/>
  <c r="F50"/>
  <c r="F48"/>
  <c r="F47"/>
  <c r="F46"/>
  <c r="F45"/>
  <c r="F40"/>
  <c r="F38"/>
  <c r="E37"/>
  <c r="D37"/>
  <c r="C37"/>
  <c r="G36"/>
  <c r="G33"/>
  <c r="G32"/>
  <c r="G31"/>
  <c r="G29"/>
  <c r="G26"/>
  <c r="G24"/>
  <c r="G22"/>
  <c r="G21"/>
  <c r="G20"/>
  <c r="G19"/>
  <c r="G16"/>
  <c r="G15"/>
  <c r="G14"/>
  <c r="G13"/>
  <c r="G11"/>
  <c r="G10"/>
  <c r="G8"/>
  <c r="F11"/>
  <c r="C33"/>
  <c r="F33" s="1"/>
  <c r="C32"/>
  <c r="F32" s="1"/>
  <c r="C31"/>
  <c r="F31" s="1"/>
  <c r="C29"/>
  <c r="F29" s="1"/>
  <c r="C26"/>
  <c r="F26" s="1"/>
  <c r="C24"/>
  <c r="F24" s="1"/>
  <c r="C22"/>
  <c r="F22" s="1"/>
  <c r="C21"/>
  <c r="F21" s="1"/>
  <c r="C20"/>
  <c r="F20" s="1"/>
  <c r="C19"/>
  <c r="F19" s="1"/>
  <c r="C16"/>
  <c r="F16" s="1"/>
  <c r="C15"/>
  <c r="F15" s="1"/>
  <c r="C14"/>
  <c r="C13"/>
  <c r="F13" s="1"/>
  <c r="C10"/>
  <c r="F10" s="1"/>
  <c r="C8"/>
  <c r="C7" s="1"/>
  <c r="D9"/>
  <c r="E9"/>
  <c r="G9" s="1"/>
  <c r="D35"/>
  <c r="E35"/>
  <c r="G35" s="1"/>
  <c r="D30"/>
  <c r="E30"/>
  <c r="G30" s="1"/>
  <c r="D28"/>
  <c r="D27" s="1"/>
  <c r="E27"/>
  <c r="G27" s="1"/>
  <c r="D25"/>
  <c r="E25"/>
  <c r="G25" s="1"/>
  <c r="D23"/>
  <c r="E23"/>
  <c r="G23" s="1"/>
  <c r="D18"/>
  <c r="E18"/>
  <c r="E17" s="1"/>
  <c r="G17" s="1"/>
  <c r="D17"/>
  <c r="D12"/>
  <c r="E12"/>
  <c r="G12" s="1"/>
  <c r="D7"/>
  <c r="E7"/>
  <c r="G7" s="1"/>
  <c r="C28"/>
  <c r="C27" s="1"/>
  <c r="C25"/>
  <c r="C23"/>
  <c r="C9"/>
  <c r="C12" l="1"/>
  <c r="F8"/>
  <c r="F12"/>
  <c r="F14"/>
  <c r="F28"/>
  <c r="G18"/>
  <c r="G28"/>
  <c r="F7"/>
  <c r="F9"/>
  <c r="F23"/>
  <c r="F25"/>
  <c r="F27"/>
  <c r="G37"/>
  <c r="F37"/>
  <c r="C30"/>
  <c r="F30" s="1"/>
  <c r="C18"/>
  <c r="C17" s="1"/>
  <c r="F17" s="1"/>
  <c r="E6"/>
  <c r="D6"/>
  <c r="D63" s="1"/>
  <c r="G6" l="1"/>
  <c r="E63"/>
  <c r="F18"/>
  <c r="C6"/>
  <c r="F6" l="1"/>
  <c r="C63"/>
  <c r="F63"/>
  <c r="G63"/>
</calcChain>
</file>

<file path=xl/sharedStrings.xml><?xml version="1.0" encoding="utf-8"?>
<sst xmlns="http://schemas.openxmlformats.org/spreadsheetml/2006/main" count="128" uniqueCount="128">
  <si>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</si>
  <si>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</si>
  <si>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</si>
  <si>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</si>
  <si>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</si>
  <si>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</si>
  <si>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</si>
  <si>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</si>
  <si>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</si>
  <si>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</si>
  <si>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</si>
  <si>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</si>
  <si>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</si>
  <si>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</si>
  <si>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</si>
  <si>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</si>
  <si>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</si>
  <si>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</si>
  <si>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</si>
  <si>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</si>
  <si>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</si>
  <si>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</si>
  <si>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</si>
  <si>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</si>
  <si>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</si>
  <si>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</si>
  <si>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</si>
  <si>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</si>
  <si>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</si>
  <si>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</si>
  <si>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</si>
  <si>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</si>
  <si>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</si>
  <si>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из них: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</si>
  <si>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</si>
  <si>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</si>
  <si>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</si>
  <si>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</si>
  <si>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</si>
  <si>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</si>
  <si>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</si>
  <si>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1 13 03040 04 0000 130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</si>
  <si>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округов, из них:</t>
  </si>
  <si>
    <t>1 13 03040 04 0100 130</t>
  </si>
  <si>
    <t>Доходы, полученные бюджетными учреждениями города от приносящей доход деятельности</t>
  </si>
  <si>
    <t>1 14 00000 00 0000 000</t>
  </si>
  <si>
    <t>ДОХОДЫ ОТ ПРОДАЖИ МАТЕРИАЛЬНЫХ И НЕМАТЕРИАЛЬНЫХ АКТИВОВ, в том числе:</t>
  </si>
  <si>
    <t>1 14 02030 04 0000 410</t>
  </si>
  <si>
    <t>Доходы от реализации имущества, находящегося  в собственности 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</si>
  <si>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</si>
  <si>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</si>
  <si>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</si>
  <si>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</si>
  <si>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</si>
  <si>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</si>
  <si>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1 19 00000 00 0000 000</t>
  </si>
  <si>
    <t>1 19 04000 04 0000 151</t>
  </si>
  <si>
    <t>2 00 00000 00 0000 000</t>
  </si>
  <si>
    <t xml:space="preserve">БЕЗВОЗМЕЗДНЫЕ ПОСТУПЛЕНИЯ </t>
  </si>
  <si>
    <t>2 02 01001 04 0001 151</t>
  </si>
  <si>
    <t>Дотация на выравнивание бюджетной обеспеченности поселений области</t>
  </si>
  <si>
    <t>2 02 02068 04 0000 151</t>
  </si>
  <si>
    <t xml:space="preserve">Субсидия на комплектование книжных фондов библиотек муниципальных образований области </t>
  </si>
  <si>
    <t>2 02 02999 04 0016 151</t>
  </si>
  <si>
    <t xml:space="preserve">Субсидия на возмещение стоимости питания обучающихся, посещающих группы продленного дня в муниципальных общеобразовательных учреждениях в соответствии с Законом Саратовской  области «Об образовании»  </t>
  </si>
  <si>
    <t>2 02 02999 04 0017 151</t>
  </si>
  <si>
    <t xml:space="preserve">Субсидия  на возмещение стоимости  питания обучающихся в муниципальных общеобразовательных учреждениях в соответствии с Законом Саратовской  области «Об образовании» </t>
  </si>
  <si>
    <t>2 02 02999 04 0018 151</t>
  </si>
  <si>
    <t>Субсидия  на  возмещение содержания воспитанников в муниципальных образовательных учреждениях, реализующих основную общеобразовательную программу дошкольного образования  в соответствии с Законом Саратовской  области «Об образовании»</t>
  </si>
  <si>
    <t>2 02 03021 04 0000 151</t>
  </si>
  <si>
    <t>Субвенция на реализацию основных общеобразовательных программ  в части финансирования расходов на ежемесячное денежное вознаграждение за классное руководство</t>
  </si>
  <si>
    <t>2 02 03022 04 0000 151</t>
  </si>
  <si>
    <t>Субвенция на осуществление органами местного самоуправления государственных полномочий  по  предоставлению гражданам субсидий на оплату жилого помещения и коммунальных услуг</t>
  </si>
  <si>
    <t>2 02 03024 04 0001 151</t>
  </si>
  <si>
    <t>Субвенция на реализацию основных общеобразовательных программ 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</si>
  <si>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2 02 03024 04 0003 151</t>
  </si>
  <si>
    <t>Субвенция на осуществление органами местного самоуправления отдельных государственных полномочий по исполнению функций комиссий по делам несовершеннолетних и защите их прав</t>
  </si>
  <si>
    <t>2 02 03024 04 0004 151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</si>
  <si>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Саратовской области кассовых выплат получателям средств областного бюджета, расположенным на территориях муниципальных образований  области</t>
  </si>
  <si>
    <t>2 02 03024 04 0009 151</t>
  </si>
  <si>
    <t>Субвенция на осуществление органами местного  самоуправления  отдельных государственных полномочий по осуществлению деятельности по опеке и попечительству в отношении несовершеннолетних граждан</t>
  </si>
  <si>
    <t>2 02 03024 04 0010 151</t>
  </si>
  <si>
    <t>2 02 03024 04 0011 151</t>
  </si>
  <si>
    <t>Субвенция на осуществление органами местного  самоуправления  отдельных государственных полномочий по осуществлению деятельности по опеке и попечительству в отношении совершеннолетних граждан</t>
  </si>
  <si>
    <t>2 02 03024 04 0012 151</t>
  </si>
  <si>
    <t>Субвенция на осуществление органами местного самоуправления государственных полномочий на организацию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</si>
  <si>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2 02 03024 04 0013 151</t>
  </si>
  <si>
    <t>Субвенция на осуществление органами местного самоуправления государственных полномочий на организацию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</si>
  <si>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2 02 03029 04 0000 151</t>
  </si>
  <si>
    <t>Субвенция на осуществление органами местного самоуправления государственных полномочий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</si>
  <si>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2 02 03055 04 0000 151</t>
  </si>
  <si>
    <t>Субвенция на осуществление органами местного самоуправления государственных полномочий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</si>
  <si>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ВСЕГО ДОХОДОВ:</t>
  </si>
  <si>
    <t>Код</t>
  </si>
  <si>
    <t>Наименование</t>
  </si>
  <si>
    <t>Кассовое исполнение</t>
  </si>
  <si>
    <t>тыс. руб.</t>
  </si>
  <si>
    <t>Анализ исполнения доходной части бюджета муниципального образования "Город Саратов" на 01.07.2009 года</t>
  </si>
  <si>
    <t>к кассовому плану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</si>
  <si>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</si>
  <si>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</si>
  <si>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r>
      <t>Субвенция на осуществление органами местного самоуправления государственных полномочий  по</t>
    </r>
    <r>
      <rPr>
        <b/>
        <sz val="14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>организации  предоставления гражданам субсидий на оплату жилого помещения и коммунальных услуг</t>
    </r>
  </si>
  <si>
    <t>к уточненному кассовому плану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</si>
  <si>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</si>
  <si>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</si>
  <si>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</si>
  <si>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лет, из бюджетов городских округов</t>
  </si>
  <si>
    <t>2 02 02999 04 0014 151</t>
  </si>
  <si>
    <t>Субсидия на комплектование книжных фондов библиотек муниципальных образований области за счёт средств областного бюджета</t>
  </si>
  <si>
    <t>2 02 02008 04 0000 151</t>
  </si>
  <si>
    <t>Субсидия на обеспечение жильем молодых семей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</si>
  <si>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</si>
  <si>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</si>
  <si>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2 02 02088 04 0002 151</t>
  </si>
  <si>
    <t>Субсидия на обеспечение мероприятий по  переселению  граждан из аварийного жилищного фонда  за счет средств, поступивших от государственной корпорации Фонд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</si>
  <si>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</si>
  <si>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</si>
  <si>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</si>
  <si>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</si>
  <si>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2 02 03024 04 0008 151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</si>
  <si>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</t>
  </si>
  <si>
    <t>2 02 02999 04 0026 151</t>
  </si>
  <si>
    <t xml:space="preserve">Субсидия на реализацию мероприятий по повышению энергоэффективности на энергоёмких объектах и в системах теплоснабжения организаций коммунального комплекса и бюджетных учреждений </t>
  </si>
  <si>
    <t>администрации муниципального образования "Город Саратов"</t>
  </si>
  <si>
    <t>Кассовый план 1 полугодия 2009 года</t>
  </si>
  <si>
    <t>Уточненный кассовый план 1 полугодия 2009 года</t>
  </si>
  <si>
    <t>Председатель комитета по финансам</t>
  </si>
  <si>
    <t>А.И. Никитин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</si>
</sst>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;[Red]\-#,##0.0_р_."/>
  </numFmts>
  <fonts count="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3.5"/>
      <color rgb="FF00000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Continuous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right" wrapText="1"/>
    </xf>
    <xf numFmtId="164" fontId="2" fillId="0" borderId="3" xfId="0" applyNumberFormat="1" applyFont="1" applyFill="1" applyBorder="1" applyAlignment="1">
      <alignment wrapText="1"/>
    </xf>
    <xf numFmtId="0" fontId="5" fillId="0" borderId="0" xfId="0" applyFont="1"/>
    <xf numFmtId="164" fontId="2" fillId="0" borderId="5" xfId="0" applyNumberFormat="1" applyFont="1" applyFill="1" applyBorder="1" applyAlignment="1">
      <alignment horizontal="right" wrapText="1"/>
    </xf>
    <xf numFmtId="0" fontId="2" fillId="0" borderId="5" xfId="0" applyFont="1" applyFill="1" applyBorder="1" applyAlignment="1">
      <alignment horizontal="left" vertical="top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2" borderId="3" xfId="0" applyNumberFormat="1" applyFont="1" applyFill="1" applyBorder="1" applyAlignment="1">
      <alignment horizontal="right" wrapText="1"/>
    </xf>
    <xf numFmtId="164" fontId="2" fillId="2" borderId="4" xfId="0" applyNumberFormat="1" applyFont="1" applyFill="1" applyBorder="1" applyAlignment="1">
      <alignment horizontal="right" wrapText="1"/>
    </xf>
    <xf numFmtId="0" fontId="2" fillId="2" borderId="3" xfId="0" applyFont="1" applyFill="1" applyBorder="1" applyAlignment="1">
      <alignment horizontal="left" vertical="top" wrapText="1"/>
    </xf>
    <xf numFmtId="165" fontId="6" fillId="0" borderId="0" xfId="0" applyNumberFormat="1" applyFont="1" applyAlignment="1" applyProtection="1">
      <alignment horizontal="left" vertical="center"/>
      <protection hidden="1"/>
    </xf>
    <xf numFmtId="0" fontId="7" fillId="0" borderId="0" xfId="0" applyFont="1" applyFill="1" applyBorder="1"/>
    <xf numFmtId="165" fontId="6" fillId="0" borderId="0" xfId="0" applyNumberFormat="1" applyFont="1" applyAlignment="1" applyProtection="1">
      <alignment horizontal="right" vertical="center"/>
      <protection hidden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7"/>
  <sheetViews>
    <sheetView tabSelected="1" topLeftCell="A61" zoomScaleSheetLayoutView="70" workbookViewId="0">
      <selection activeCell="G67" sqref="G67"/>
    </sheetView>
  </sheetViews>
  <sheetFormatPr defaultRowHeight="15"/>
  <cols>
    <col min="1" max="1" width="26.7109375" style="5" customWidth="1"/>
    <col min="2" max="2" width="52" style="5" customWidth="1"/>
    <col min="3" max="5" width="16.7109375" style="5" customWidth="1"/>
    <col min="6" max="7" width="15.7109375" style="5" customWidth="1"/>
    <col min="8" max="16384" width="9.140625" style="5"/>
  </cols>
  <sheetData>
    <row r="1" spans="1:7" ht="69" customHeight="1">
      <c r="A1" s="29" t="s">
        <v>97</v>
      </c>
      <c r="B1" s="29"/>
      <c r="C1" s="29"/>
      <c r="D1" s="29"/>
      <c r="E1" s="29"/>
      <c r="F1" s="29"/>
      <c r="G1" s="29"/>
    </row>
    <row r="2" spans="1:7" ht="24.75" customHeight="1">
      <c r="G2" s="6" t="s">
        <v>96</v>
      </c>
    </row>
    <row r="3" spans="1:7" ht="18.75">
      <c r="A3" s="30" t="s">
        <v>93</v>
      </c>
      <c r="B3" s="30" t="s">
        <v>94</v>
      </c>
      <c r="C3" s="30" t="s">
        <v>124</v>
      </c>
      <c r="D3" s="30" t="s">
        <v>125</v>
      </c>
      <c r="E3" s="30" t="s">
        <v>95</v>
      </c>
      <c r="F3" s="9" t="s">
        <v>99</v>
      </c>
      <c r="G3" s="1"/>
    </row>
    <row r="4" spans="1:7" ht="75">
      <c r="A4" s="30"/>
      <c r="B4" s="30"/>
      <c r="C4" s="30"/>
      <c r="D4" s="30"/>
      <c r="E4" s="30"/>
      <c r="F4" s="10" t="s">
        <v>98</v>
      </c>
      <c r="G4" s="10" t="s">
        <v>102</v>
      </c>
    </row>
    <row r="5" spans="1:7" ht="19.5" customHeight="1">
      <c r="A5" s="2">
        <v>1</v>
      </c>
      <c r="B5" s="2">
        <v>2</v>
      </c>
      <c r="C5" s="2">
        <v>3</v>
      </c>
      <c r="D5" s="2">
        <v>4</v>
      </c>
      <c r="E5" s="2">
        <v>5</v>
      </c>
      <c r="F5" s="3">
        <v>6</v>
      </c>
      <c r="G5" s="3">
        <v>7</v>
      </c>
    </row>
    <row r="6" spans="1:7" ht="39" customHeight="1">
      <c r="A6" s="11" t="s">
        <v>0</v>
      </c>
      <c r="B6" s="11" t="s">
        <v>1</v>
      </c>
      <c r="C6" s="12">
        <f>C7+C9+C12+C15+C16+C17+C25+C27+C30+C33+C34+C35</f>
        <v>2681786.4999999995</v>
      </c>
      <c r="D6" s="12">
        <f t="shared" ref="D6:E6" si="0">D7+D9+D12+D15+D16+D17+D25+D27+D30+D33+D34+D35</f>
        <v>2984068</v>
      </c>
      <c r="E6" s="12">
        <f t="shared" si="0"/>
        <v>2922978.4999999995</v>
      </c>
      <c r="F6" s="12">
        <f t="shared" ref="F6:F33" si="1">E6/C6*100</f>
        <v>108.99370624768227</v>
      </c>
      <c r="G6" s="12">
        <f t="shared" ref="G6:G33" si="2">E6/D6*100</f>
        <v>97.952811397059307</v>
      </c>
    </row>
    <row r="7" spans="1:7" ht="18.75" customHeight="1">
      <c r="A7" s="13" t="s">
        <v>2</v>
      </c>
      <c r="B7" s="13" t="s">
        <v>3</v>
      </c>
      <c r="C7" s="14">
        <f>C8</f>
        <v>1246584.8</v>
      </c>
      <c r="D7" s="14">
        <f t="shared" ref="D7:E7" si="3">D8</f>
        <v>1524283.1</v>
      </c>
      <c r="E7" s="14">
        <f t="shared" si="3"/>
        <v>1453048.2</v>
      </c>
      <c r="F7" s="14">
        <f t="shared" si="1"/>
        <v>116.56232291617866</v>
      </c>
      <c r="G7" s="14">
        <f t="shared" si="2"/>
        <v>95.326662087902164</v>
      </c>
    </row>
    <row r="8" spans="1:7" ht="19.5" customHeight="1">
      <c r="A8" s="13" t="s">
        <v>4</v>
      </c>
      <c r="B8" s="13" t="s">
        <v>5</v>
      </c>
      <c r="C8" s="14">
        <f>526947.5+719637.3</f>
        <v>1246584.8</v>
      </c>
      <c r="D8" s="14">
        <v>1524283.1</v>
      </c>
      <c r="E8" s="14">
        <v>1453048.2</v>
      </c>
      <c r="F8" s="14">
        <f t="shared" si="1"/>
        <v>116.56232291617866</v>
      </c>
      <c r="G8" s="14">
        <f t="shared" si="2"/>
        <v>95.326662087902164</v>
      </c>
    </row>
    <row r="9" spans="1:7" ht="22.5" customHeight="1">
      <c r="A9" s="13" t="s">
        <v>6</v>
      </c>
      <c r="B9" s="13" t="s">
        <v>7</v>
      </c>
      <c r="C9" s="14">
        <f>C10+C11</f>
        <v>266354.09999999998</v>
      </c>
      <c r="D9" s="14">
        <f t="shared" ref="D9:E9" si="4">D10+D11</f>
        <v>280455.8</v>
      </c>
      <c r="E9" s="14">
        <f t="shared" si="4"/>
        <v>273756.09999999998</v>
      </c>
      <c r="F9" s="14">
        <f t="shared" si="1"/>
        <v>102.77900734398307</v>
      </c>
      <c r="G9" s="14">
        <f t="shared" si="2"/>
        <v>97.611138724889983</v>
      </c>
    </row>
    <row r="10" spans="1:7" ht="42" customHeight="1">
      <c r="A10" s="13" t="s">
        <v>8</v>
      </c>
      <c r="B10" s="13" t="s">
        <v>9</v>
      </c>
      <c r="C10" s="14">
        <f>125202.5+140160.3</f>
        <v>265362.8</v>
      </c>
      <c r="D10" s="14">
        <v>279142.8</v>
      </c>
      <c r="E10" s="14">
        <v>271497</v>
      </c>
      <c r="F10" s="14">
        <f t="shared" si="1"/>
        <v>102.31162770365702</v>
      </c>
      <c r="G10" s="14">
        <f t="shared" si="2"/>
        <v>97.260971803678984</v>
      </c>
    </row>
    <row r="11" spans="1:7" ht="22.5" customHeight="1">
      <c r="A11" s="13" t="s">
        <v>10</v>
      </c>
      <c r="B11" s="13" t="s">
        <v>11</v>
      </c>
      <c r="C11" s="14">
        <v>991.3</v>
      </c>
      <c r="D11" s="14">
        <v>1313</v>
      </c>
      <c r="E11" s="14">
        <v>2259.1</v>
      </c>
      <c r="F11" s="14">
        <f t="shared" si="1"/>
        <v>227.89266619590438</v>
      </c>
      <c r="G11" s="14">
        <f t="shared" si="2"/>
        <v>172.05635948210204</v>
      </c>
    </row>
    <row r="12" spans="1:7" ht="22.5" customHeight="1">
      <c r="A12" s="13" t="s">
        <v>12</v>
      </c>
      <c r="B12" s="13" t="s">
        <v>13</v>
      </c>
      <c r="C12" s="14">
        <f>C13+C14</f>
        <v>365926.40000000002</v>
      </c>
      <c r="D12" s="14">
        <f t="shared" ref="D12:E12" si="5">D13+D14</f>
        <v>397798.40000000002</v>
      </c>
      <c r="E12" s="14">
        <f t="shared" si="5"/>
        <v>440269</v>
      </c>
      <c r="F12" s="14">
        <f t="shared" si="1"/>
        <v>120.31627125017491</v>
      </c>
      <c r="G12" s="14">
        <f t="shared" si="2"/>
        <v>110.67641297702555</v>
      </c>
    </row>
    <row r="13" spans="1:7" ht="96" customHeight="1">
      <c r="A13" s="13" t="s">
        <v>14</v>
      </c>
      <c r="B13" s="13" t="s">
        <v>15</v>
      </c>
      <c r="C13" s="14">
        <f>6340.9+6352.1</f>
        <v>12693</v>
      </c>
      <c r="D13" s="14">
        <v>12065</v>
      </c>
      <c r="E13" s="14">
        <v>12161.6</v>
      </c>
      <c r="F13" s="14">
        <f t="shared" si="1"/>
        <v>95.813440479004171</v>
      </c>
      <c r="G13" s="14">
        <f t="shared" si="2"/>
        <v>100.80066307501036</v>
      </c>
    </row>
    <row r="14" spans="1:7" ht="20.25" customHeight="1">
      <c r="A14" s="13" t="s">
        <v>16</v>
      </c>
      <c r="B14" s="13" t="s">
        <v>17</v>
      </c>
      <c r="C14" s="14">
        <f>176616.7+176616.7</f>
        <v>353233.4</v>
      </c>
      <c r="D14" s="14">
        <v>385733.4</v>
      </c>
      <c r="E14" s="14">
        <v>428107.4</v>
      </c>
      <c r="F14" s="14">
        <f t="shared" si="1"/>
        <v>121.19674979772581</v>
      </c>
      <c r="G14" s="14">
        <f t="shared" si="2"/>
        <v>110.98530746883728</v>
      </c>
    </row>
    <row r="15" spans="1:7" ht="20.25" customHeight="1">
      <c r="A15" s="13" t="s">
        <v>18</v>
      </c>
      <c r="B15" s="13" t="s">
        <v>19</v>
      </c>
      <c r="C15" s="15">
        <f>20635.4+27046.4</f>
        <v>47681.8</v>
      </c>
      <c r="D15" s="15">
        <v>47562.3</v>
      </c>
      <c r="E15" s="15">
        <v>45205.3</v>
      </c>
      <c r="F15" s="15">
        <f t="shared" si="1"/>
        <v>94.806194397023603</v>
      </c>
      <c r="G15" s="15">
        <f t="shared" si="2"/>
        <v>95.044394404812209</v>
      </c>
    </row>
    <row r="16" spans="1:7" ht="60" customHeight="1">
      <c r="A16" s="13" t="s">
        <v>20</v>
      </c>
      <c r="B16" s="13" t="s">
        <v>21</v>
      </c>
      <c r="C16" s="14">
        <f>7657.9</f>
        <v>7657.9</v>
      </c>
      <c r="D16" s="14">
        <v>9239.4</v>
      </c>
      <c r="E16" s="14">
        <v>6176.9</v>
      </c>
      <c r="F16" s="14">
        <f t="shared" si="1"/>
        <v>80.660494391412783</v>
      </c>
      <c r="G16" s="14">
        <f t="shared" si="2"/>
        <v>66.85390826244128</v>
      </c>
    </row>
    <row r="17" spans="1:7" ht="80.25" customHeight="1">
      <c r="A17" s="13" t="s">
        <v>22</v>
      </c>
      <c r="B17" s="13" t="s">
        <v>23</v>
      </c>
      <c r="C17" s="14">
        <f>C18+C22+C23</f>
        <v>257126</v>
      </c>
      <c r="D17" s="14">
        <f t="shared" ref="D17:E17" si="6">D18+D22+D23</f>
        <v>281010.3</v>
      </c>
      <c r="E17" s="14">
        <f t="shared" si="6"/>
        <v>298331.7</v>
      </c>
      <c r="F17" s="14">
        <f t="shared" si="1"/>
        <v>116.02548944875275</v>
      </c>
      <c r="G17" s="14">
        <f t="shared" si="2"/>
        <v>106.16397334901959</v>
      </c>
    </row>
    <row r="18" spans="1:7" ht="175.5" customHeight="1">
      <c r="A18" s="13" t="s">
        <v>104</v>
      </c>
      <c r="B18" s="13" t="s">
        <v>105</v>
      </c>
      <c r="C18" s="14">
        <f>C19+C20+C21</f>
        <v>241840</v>
      </c>
      <c r="D18" s="14">
        <f t="shared" ref="D18:E18" si="7">D19+D20+D21</f>
        <v>264274</v>
      </c>
      <c r="E18" s="14">
        <f t="shared" si="7"/>
        <v>278919.7</v>
      </c>
      <c r="F18" s="14">
        <f t="shared" si="1"/>
        <v>115.33232715845187</v>
      </c>
      <c r="G18" s="14">
        <f t="shared" si="2"/>
        <v>105.54186185549845</v>
      </c>
    </row>
    <row r="19" spans="1:7" ht="151.5" customHeight="1">
      <c r="A19" s="13" t="s">
        <v>24</v>
      </c>
      <c r="B19" s="13" t="s">
        <v>25</v>
      </c>
      <c r="C19" s="14">
        <f>92640+95800</f>
        <v>188440</v>
      </c>
      <c r="D19" s="14">
        <v>197280.5</v>
      </c>
      <c r="E19" s="14">
        <v>201150.6</v>
      </c>
      <c r="F19" s="14">
        <f t="shared" si="1"/>
        <v>106.74517087667161</v>
      </c>
      <c r="G19" s="14">
        <f t="shared" si="2"/>
        <v>101.96172454956267</v>
      </c>
    </row>
    <row r="20" spans="1:7" ht="136.5" customHeight="1">
      <c r="A20" s="13" t="s">
        <v>26</v>
      </c>
      <c r="B20" s="13" t="s">
        <v>27</v>
      </c>
      <c r="C20" s="14">
        <f>1700+1700</f>
        <v>3400</v>
      </c>
      <c r="D20" s="14">
        <v>2222.5</v>
      </c>
      <c r="E20" s="14">
        <v>2213.4</v>
      </c>
      <c r="F20" s="14">
        <f t="shared" si="1"/>
        <v>65.100000000000009</v>
      </c>
      <c r="G20" s="14">
        <f t="shared" si="2"/>
        <v>99.59055118110237</v>
      </c>
    </row>
    <row r="21" spans="1:7" ht="117.75" customHeight="1">
      <c r="A21" s="13" t="s">
        <v>28</v>
      </c>
      <c r="B21" s="13" t="s">
        <v>29</v>
      </c>
      <c r="C21" s="14">
        <f>20000+30000</f>
        <v>50000</v>
      </c>
      <c r="D21" s="14">
        <v>64771</v>
      </c>
      <c r="E21" s="14">
        <v>75555.7</v>
      </c>
      <c r="F21" s="14">
        <f t="shared" si="1"/>
        <v>151.11139999999997</v>
      </c>
      <c r="G21" s="14">
        <f t="shared" si="2"/>
        <v>116.65050717141929</v>
      </c>
    </row>
    <row r="22" spans="1:7" ht="93.75">
      <c r="A22" s="13" t="s">
        <v>30</v>
      </c>
      <c r="B22" s="13" t="s">
        <v>31</v>
      </c>
      <c r="C22" s="14">
        <f>8000</f>
        <v>8000</v>
      </c>
      <c r="D22" s="14">
        <v>9450.2999999999993</v>
      </c>
      <c r="E22" s="14">
        <v>12039.4</v>
      </c>
      <c r="F22" s="14">
        <f t="shared" si="1"/>
        <v>150.49249999999998</v>
      </c>
      <c r="G22" s="14">
        <f t="shared" si="2"/>
        <v>127.39701385141214</v>
      </c>
    </row>
    <row r="23" spans="1:7" ht="137.25" customHeight="1">
      <c r="A23" s="13" t="s">
        <v>32</v>
      </c>
      <c r="B23" s="13" t="s">
        <v>33</v>
      </c>
      <c r="C23" s="14">
        <f>C24</f>
        <v>7286</v>
      </c>
      <c r="D23" s="14">
        <f t="shared" ref="D23:E23" si="8">D24</f>
        <v>7286</v>
      </c>
      <c r="E23" s="14">
        <f t="shared" si="8"/>
        <v>7372.6</v>
      </c>
      <c r="F23" s="14">
        <f t="shared" si="1"/>
        <v>101.18858083996707</v>
      </c>
      <c r="G23" s="14">
        <f t="shared" si="2"/>
        <v>101.18858083996707</v>
      </c>
    </row>
    <row r="24" spans="1:7" ht="81" customHeight="1">
      <c r="A24" s="13" t="s">
        <v>34</v>
      </c>
      <c r="B24" s="13" t="s">
        <v>100</v>
      </c>
      <c r="C24" s="14">
        <f>3643+3643</f>
        <v>7286</v>
      </c>
      <c r="D24" s="14">
        <v>7286</v>
      </c>
      <c r="E24" s="14">
        <v>7372.6</v>
      </c>
      <c r="F24" s="14">
        <f t="shared" si="1"/>
        <v>101.18858083996707</v>
      </c>
      <c r="G24" s="14">
        <f t="shared" si="2"/>
        <v>101.18858083996707</v>
      </c>
    </row>
    <row r="25" spans="1:7" ht="44.25" customHeight="1">
      <c r="A25" s="13" t="s">
        <v>35</v>
      </c>
      <c r="B25" s="13" t="s">
        <v>36</v>
      </c>
      <c r="C25" s="14">
        <f>C26</f>
        <v>14548.8</v>
      </c>
      <c r="D25" s="14">
        <f t="shared" ref="D25:E25" si="9">D26</f>
        <v>13580.6</v>
      </c>
      <c r="E25" s="14">
        <f t="shared" si="9"/>
        <v>13216.9</v>
      </c>
      <c r="F25" s="14">
        <f t="shared" si="1"/>
        <v>90.845293082590999</v>
      </c>
      <c r="G25" s="14">
        <f t="shared" si="2"/>
        <v>97.321915084753243</v>
      </c>
    </row>
    <row r="26" spans="1:7" ht="42.75" customHeight="1">
      <c r="A26" s="13" t="s">
        <v>37</v>
      </c>
      <c r="B26" s="13" t="s">
        <v>38</v>
      </c>
      <c r="C26" s="14">
        <f>7318.3+7230.5</f>
        <v>14548.8</v>
      </c>
      <c r="D26" s="14">
        <v>13580.6</v>
      </c>
      <c r="E26" s="14">
        <v>13216.9</v>
      </c>
      <c r="F26" s="14">
        <f t="shared" si="1"/>
        <v>90.845293082590999</v>
      </c>
      <c r="G26" s="14">
        <f t="shared" si="2"/>
        <v>97.321915084753243</v>
      </c>
    </row>
    <row r="27" spans="1:7" ht="59.25" customHeight="1">
      <c r="A27" s="13" t="s">
        <v>39</v>
      </c>
      <c r="B27" s="13" t="s">
        <v>40</v>
      </c>
      <c r="C27" s="14">
        <f>C28</f>
        <v>344269.8</v>
      </c>
      <c r="D27" s="14">
        <f t="shared" ref="D27:E28" si="10">D28</f>
        <v>352525.6</v>
      </c>
      <c r="E27" s="14">
        <f t="shared" si="10"/>
        <v>326951.5</v>
      </c>
      <c r="F27" s="14">
        <f t="shared" si="1"/>
        <v>94.969555854158571</v>
      </c>
      <c r="G27" s="14">
        <f t="shared" si="2"/>
        <v>92.745463024529286</v>
      </c>
    </row>
    <row r="28" spans="1:7" ht="83.25" customHeight="1">
      <c r="A28" s="13" t="s">
        <v>41</v>
      </c>
      <c r="B28" s="13" t="s">
        <v>42</v>
      </c>
      <c r="C28" s="14">
        <f>C29</f>
        <v>344269.8</v>
      </c>
      <c r="D28" s="14">
        <f t="shared" si="10"/>
        <v>352525.6</v>
      </c>
      <c r="E28" s="14">
        <v>326951.5</v>
      </c>
      <c r="F28" s="14">
        <f t="shared" si="1"/>
        <v>94.969555854158571</v>
      </c>
      <c r="G28" s="14">
        <f t="shared" si="2"/>
        <v>92.745463024529286</v>
      </c>
    </row>
    <row r="29" spans="1:7" ht="60.75" customHeight="1">
      <c r="A29" s="13" t="s">
        <v>43</v>
      </c>
      <c r="B29" s="13" t="s">
        <v>44</v>
      </c>
      <c r="C29" s="14">
        <f>156667.9+187601.9</f>
        <v>344269.8</v>
      </c>
      <c r="D29" s="14">
        <v>352525.6</v>
      </c>
      <c r="E29" s="14">
        <v>320652.79999999999</v>
      </c>
      <c r="F29" s="14">
        <f t="shared" si="1"/>
        <v>93.139973358104598</v>
      </c>
      <c r="G29" s="14">
        <f t="shared" si="2"/>
        <v>90.958727536383179</v>
      </c>
    </row>
    <row r="30" spans="1:7" ht="60" customHeight="1">
      <c r="A30" s="13" t="s">
        <v>45</v>
      </c>
      <c r="B30" s="13" t="s">
        <v>46</v>
      </c>
      <c r="C30" s="18">
        <f>C31+C32</f>
        <v>65200</v>
      </c>
      <c r="D30" s="18">
        <f t="shared" ref="D30:E30" si="11">D31+D32</f>
        <v>29950.9</v>
      </c>
      <c r="E30" s="18">
        <f t="shared" si="11"/>
        <v>25026.5</v>
      </c>
      <c r="F30" s="18">
        <f t="shared" si="1"/>
        <v>38.384202453987733</v>
      </c>
      <c r="G30" s="18">
        <f t="shared" si="2"/>
        <v>83.55842395387117</v>
      </c>
    </row>
    <row r="31" spans="1:7" ht="156.75" customHeight="1">
      <c r="A31" s="13" t="s">
        <v>47</v>
      </c>
      <c r="B31" s="13" t="s">
        <v>48</v>
      </c>
      <c r="C31" s="14">
        <f>19700+32900</f>
        <v>52600</v>
      </c>
      <c r="D31" s="14">
        <v>13325.2</v>
      </c>
      <c r="E31" s="14">
        <v>14854.2</v>
      </c>
      <c r="F31" s="14">
        <f t="shared" si="1"/>
        <v>28.239923954372625</v>
      </c>
      <c r="G31" s="14">
        <f t="shared" si="2"/>
        <v>111.47449944466123</v>
      </c>
    </row>
    <row r="32" spans="1:7" ht="79.5" customHeight="1">
      <c r="A32" s="13" t="s">
        <v>49</v>
      </c>
      <c r="B32" s="13" t="s">
        <v>50</v>
      </c>
      <c r="C32" s="14">
        <f>3600+9000</f>
        <v>12600</v>
      </c>
      <c r="D32" s="14">
        <v>16625.7</v>
      </c>
      <c r="E32" s="14">
        <v>10172.299999999999</v>
      </c>
      <c r="F32" s="14">
        <f t="shared" si="1"/>
        <v>80.732539682539667</v>
      </c>
      <c r="G32" s="14">
        <f t="shared" si="2"/>
        <v>61.184190740840982</v>
      </c>
    </row>
    <row r="33" spans="1:7" ht="40.5" customHeight="1">
      <c r="A33" s="13" t="s">
        <v>51</v>
      </c>
      <c r="B33" s="13" t="s">
        <v>52</v>
      </c>
      <c r="C33" s="14">
        <f>66436.9</f>
        <v>66436.899999999994</v>
      </c>
      <c r="D33" s="14">
        <v>61111</v>
      </c>
      <c r="E33" s="14">
        <v>51981.4</v>
      </c>
      <c r="F33" s="14">
        <f t="shared" si="1"/>
        <v>78.241760226621054</v>
      </c>
      <c r="G33" s="14">
        <f t="shared" si="2"/>
        <v>85.06062738295887</v>
      </c>
    </row>
    <row r="34" spans="1:7" ht="21.75" customHeight="1">
      <c r="A34" s="13" t="s">
        <v>53</v>
      </c>
      <c r="B34" s="13" t="s">
        <v>54</v>
      </c>
      <c r="C34" s="14"/>
      <c r="D34" s="14"/>
      <c r="E34" s="14">
        <v>2464.4</v>
      </c>
      <c r="F34" s="14"/>
      <c r="G34" s="14"/>
    </row>
    <row r="35" spans="1:7" ht="96" customHeight="1">
      <c r="A35" s="13" t="s">
        <v>55</v>
      </c>
      <c r="B35" s="13" t="s">
        <v>103</v>
      </c>
      <c r="C35" s="14"/>
      <c r="D35" s="14">
        <f t="shared" ref="D35:E35" si="12">D36</f>
        <v>-13449.4</v>
      </c>
      <c r="E35" s="14">
        <f t="shared" si="12"/>
        <v>-13449.4</v>
      </c>
      <c r="F35" s="14"/>
      <c r="G35" s="14">
        <f>E35/D35*100</f>
        <v>100</v>
      </c>
    </row>
    <row r="36" spans="1:7" ht="80.25" customHeight="1">
      <c r="A36" s="13" t="s">
        <v>56</v>
      </c>
      <c r="B36" s="13" t="s">
        <v>106</v>
      </c>
      <c r="C36" s="14"/>
      <c r="D36" s="14">
        <v>-13449.4</v>
      </c>
      <c r="E36" s="14">
        <v>-13449.4</v>
      </c>
      <c r="F36" s="14"/>
      <c r="G36" s="14">
        <f>E36/D36*100</f>
        <v>100</v>
      </c>
    </row>
    <row r="37" spans="1:7" ht="25.5" customHeight="1">
      <c r="A37" s="25" t="s">
        <v>57</v>
      </c>
      <c r="B37" s="25" t="s">
        <v>58</v>
      </c>
      <c r="C37" s="23">
        <f>SUM(C38:C62)</f>
        <v>1116158.3</v>
      </c>
      <c r="D37" s="23">
        <f t="shared" ref="D37:E37" si="13">SUM(D38:D62)</f>
        <v>2719206.0000000005</v>
      </c>
      <c r="E37" s="23">
        <f t="shared" si="13"/>
        <v>2620358.5999999996</v>
      </c>
      <c r="F37" s="23">
        <f>E37/C37*100</f>
        <v>234.76585713693115</v>
      </c>
      <c r="G37" s="23">
        <f>E37/D37*100</f>
        <v>96.364843266747684</v>
      </c>
    </row>
    <row r="38" spans="1:7" ht="37.5">
      <c r="A38" s="13" t="s">
        <v>59</v>
      </c>
      <c r="B38" s="13" t="s">
        <v>60</v>
      </c>
      <c r="C38" s="14">
        <v>6848</v>
      </c>
      <c r="D38" s="14">
        <v>11997.3</v>
      </c>
      <c r="E38" s="23">
        <v>11997.3</v>
      </c>
      <c r="F38" s="14">
        <f t="shared" ref="F38:F63" si="14">E38/C38*100</f>
        <v>175.19421728971963</v>
      </c>
      <c r="G38" s="14">
        <f t="shared" ref="G38:G63" si="15">E38/D38*100</f>
        <v>100</v>
      </c>
    </row>
    <row r="39" spans="1:7" ht="37.5">
      <c r="A39" s="13" t="s">
        <v>109</v>
      </c>
      <c r="B39" s="13" t="s">
        <v>110</v>
      </c>
      <c r="C39" s="14"/>
      <c r="D39" s="19">
        <v>11982.2</v>
      </c>
      <c r="E39" s="23"/>
      <c r="F39" s="14"/>
      <c r="G39" s="14"/>
    </row>
    <row r="40" spans="1:7" ht="56.25">
      <c r="A40" s="13" t="s">
        <v>61</v>
      </c>
      <c r="B40" s="13" t="s">
        <v>62</v>
      </c>
      <c r="C40" s="14">
        <v>1351.4</v>
      </c>
      <c r="D40" s="14">
        <v>2702.7</v>
      </c>
      <c r="E40" s="23">
        <v>2702.7</v>
      </c>
      <c r="F40" s="14">
        <f t="shared" si="14"/>
        <v>199.99260026639038</v>
      </c>
      <c r="G40" s="14">
        <f t="shared" si="15"/>
        <v>100</v>
      </c>
    </row>
    <row r="41" spans="1:7" ht="112.5" customHeight="1">
      <c r="A41" s="13" t="s">
        <v>111</v>
      </c>
      <c r="B41" s="13" t="s">
        <v>112</v>
      </c>
      <c r="C41" s="14"/>
      <c r="D41" s="14">
        <v>892240</v>
      </c>
      <c r="E41" s="23">
        <v>892240</v>
      </c>
      <c r="F41" s="14"/>
      <c r="G41" s="14">
        <f t="shared" si="15"/>
        <v>100</v>
      </c>
    </row>
    <row r="42" spans="1:7" ht="131.25">
      <c r="A42" s="13" t="s">
        <v>113</v>
      </c>
      <c r="B42" s="13" t="s">
        <v>114</v>
      </c>
      <c r="C42" s="14"/>
      <c r="D42" s="14">
        <v>563520</v>
      </c>
      <c r="E42" s="23">
        <v>563520</v>
      </c>
      <c r="F42" s="14"/>
      <c r="G42" s="14">
        <f t="shared" si="15"/>
        <v>100</v>
      </c>
    </row>
    <row r="43" spans="1:7" ht="54.75" customHeight="1">
      <c r="A43" s="13" t="s">
        <v>115</v>
      </c>
      <c r="B43" s="13" t="s">
        <v>116</v>
      </c>
      <c r="C43" s="14"/>
      <c r="D43" s="14">
        <v>54872</v>
      </c>
      <c r="E43" s="23">
        <v>54872</v>
      </c>
      <c r="F43" s="14"/>
      <c r="G43" s="14">
        <f t="shared" si="15"/>
        <v>100</v>
      </c>
    </row>
    <row r="44" spans="1:7" ht="75">
      <c r="A44" s="13" t="s">
        <v>117</v>
      </c>
      <c r="B44" s="13" t="s">
        <v>118</v>
      </c>
      <c r="C44" s="14"/>
      <c r="D44" s="14">
        <v>34656</v>
      </c>
      <c r="E44" s="23">
        <v>34656</v>
      </c>
      <c r="F44" s="14"/>
      <c r="G44" s="14">
        <f t="shared" si="15"/>
        <v>100</v>
      </c>
    </row>
    <row r="45" spans="1:7" ht="75">
      <c r="A45" s="13" t="s">
        <v>107</v>
      </c>
      <c r="B45" s="13" t="s">
        <v>108</v>
      </c>
      <c r="C45" s="14">
        <v>135.30000000000001</v>
      </c>
      <c r="D45" s="14">
        <v>135.30000000000001</v>
      </c>
      <c r="E45" s="23">
        <v>135.30000000000001</v>
      </c>
      <c r="F45" s="14">
        <f t="shared" si="14"/>
        <v>100</v>
      </c>
      <c r="G45" s="14">
        <f t="shared" si="15"/>
        <v>100</v>
      </c>
    </row>
    <row r="46" spans="1:7" ht="112.5">
      <c r="A46" s="13" t="s">
        <v>63</v>
      </c>
      <c r="B46" s="13" t="s">
        <v>64</v>
      </c>
      <c r="C46" s="23">
        <v>2705.3</v>
      </c>
      <c r="D46" s="23">
        <v>2705.3</v>
      </c>
      <c r="E46" s="23">
        <v>2214.3000000000002</v>
      </c>
      <c r="F46" s="14">
        <f t="shared" si="14"/>
        <v>81.850441725501796</v>
      </c>
      <c r="G46" s="14">
        <f t="shared" si="15"/>
        <v>81.850441725501796</v>
      </c>
    </row>
    <row r="47" spans="1:7" ht="93.75">
      <c r="A47" s="13" t="s">
        <v>65</v>
      </c>
      <c r="B47" s="13" t="s">
        <v>66</v>
      </c>
      <c r="C47" s="14">
        <v>3872.6</v>
      </c>
      <c r="D47" s="14">
        <v>3872.6</v>
      </c>
      <c r="E47" s="23">
        <v>3727.5</v>
      </c>
      <c r="F47" s="14">
        <f t="shared" si="14"/>
        <v>96.253163249496467</v>
      </c>
      <c r="G47" s="14">
        <f t="shared" si="15"/>
        <v>96.253163249496467</v>
      </c>
    </row>
    <row r="48" spans="1:7" ht="150">
      <c r="A48" s="13" t="s">
        <v>67</v>
      </c>
      <c r="B48" s="13" t="s">
        <v>68</v>
      </c>
      <c r="C48" s="14">
        <v>4232.1000000000004</v>
      </c>
      <c r="D48" s="14">
        <v>4232.1000000000004</v>
      </c>
      <c r="E48" s="23">
        <v>3785.5</v>
      </c>
      <c r="F48" s="14">
        <f t="shared" si="14"/>
        <v>89.447319297748152</v>
      </c>
      <c r="G48" s="14">
        <f t="shared" si="15"/>
        <v>89.447319297748152</v>
      </c>
    </row>
    <row r="49" spans="1:7" ht="112.5">
      <c r="A49" s="13" t="s">
        <v>121</v>
      </c>
      <c r="B49" s="13" t="s">
        <v>122</v>
      </c>
      <c r="C49" s="14"/>
      <c r="D49" s="14">
        <v>7960</v>
      </c>
      <c r="E49" s="23"/>
      <c r="F49" s="14"/>
      <c r="G49" s="14"/>
    </row>
    <row r="50" spans="1:7" ht="93.75">
      <c r="A50" s="13" t="s">
        <v>69</v>
      </c>
      <c r="B50" s="13" t="s">
        <v>70</v>
      </c>
      <c r="C50" s="14">
        <v>21510.6</v>
      </c>
      <c r="D50" s="14">
        <v>21510.6</v>
      </c>
      <c r="E50" s="23">
        <v>21510.2</v>
      </c>
      <c r="F50" s="14">
        <f t="shared" si="14"/>
        <v>99.998140451684293</v>
      </c>
      <c r="G50" s="14">
        <f t="shared" si="15"/>
        <v>99.998140451684293</v>
      </c>
    </row>
    <row r="51" spans="1:7" ht="112.5">
      <c r="A51" s="13" t="s">
        <v>71</v>
      </c>
      <c r="B51" s="13" t="s">
        <v>72</v>
      </c>
      <c r="C51" s="14">
        <v>163860.20000000001</v>
      </c>
      <c r="D51" s="14">
        <v>163860.20000000001</v>
      </c>
      <c r="E51" s="23">
        <v>112260.7</v>
      </c>
      <c r="F51" s="14">
        <f t="shared" si="14"/>
        <v>68.510046979071177</v>
      </c>
      <c r="G51" s="14">
        <f t="shared" si="15"/>
        <v>68.510046979071177</v>
      </c>
    </row>
    <row r="52" spans="1:7" ht="206.25">
      <c r="A52" s="13" t="s">
        <v>73</v>
      </c>
      <c r="B52" s="13" t="s">
        <v>74</v>
      </c>
      <c r="C52" s="14">
        <v>875457.1</v>
      </c>
      <c r="D52" s="14">
        <v>881988.6</v>
      </c>
      <c r="E52" s="23">
        <v>862168.6</v>
      </c>
      <c r="F52" s="14">
        <f t="shared" si="14"/>
        <v>98.482107232895828</v>
      </c>
      <c r="G52" s="14">
        <f t="shared" si="15"/>
        <v>97.752805421748079</v>
      </c>
    </row>
    <row r="53" spans="1:7" ht="93.75">
      <c r="A53" s="13" t="s">
        <v>75</v>
      </c>
      <c r="B53" s="13" t="s">
        <v>76</v>
      </c>
      <c r="C53" s="14">
        <v>1527.2</v>
      </c>
      <c r="D53" s="14">
        <v>1527.3</v>
      </c>
      <c r="E53" s="23">
        <v>1527.3</v>
      </c>
      <c r="F53" s="14">
        <f t="shared" si="14"/>
        <v>100.00654793085384</v>
      </c>
      <c r="G53" s="14">
        <f t="shared" si="15"/>
        <v>100</v>
      </c>
    </row>
    <row r="54" spans="1:7" ht="168.75">
      <c r="A54" s="13" t="s">
        <v>77</v>
      </c>
      <c r="B54" s="13" t="s">
        <v>78</v>
      </c>
      <c r="C54" s="14">
        <v>1248.5999999999999</v>
      </c>
      <c r="D54" s="14">
        <v>1248</v>
      </c>
      <c r="E54" s="23">
        <v>1248</v>
      </c>
      <c r="F54" s="14">
        <f t="shared" si="14"/>
        <v>99.95194617972129</v>
      </c>
      <c r="G54" s="14">
        <f t="shared" si="15"/>
        <v>100</v>
      </c>
    </row>
    <row r="55" spans="1:7" ht="112.5">
      <c r="A55" s="13" t="s">
        <v>119</v>
      </c>
      <c r="B55" s="13" t="s">
        <v>120</v>
      </c>
      <c r="C55" s="14"/>
      <c r="D55" s="14">
        <v>94.3</v>
      </c>
      <c r="E55" s="23"/>
      <c r="F55" s="14"/>
      <c r="G55" s="14"/>
    </row>
    <row r="56" spans="1:7" ht="112.5">
      <c r="A56" s="13" t="s">
        <v>79</v>
      </c>
      <c r="B56" s="13" t="s">
        <v>80</v>
      </c>
      <c r="C56" s="14">
        <v>4881.3999999999996</v>
      </c>
      <c r="D56" s="14">
        <v>6299.5</v>
      </c>
      <c r="E56" s="23">
        <v>4513.8</v>
      </c>
      <c r="F56" s="14">
        <f t="shared" si="14"/>
        <v>92.469373540377774</v>
      </c>
      <c r="G56" s="14">
        <f t="shared" si="15"/>
        <v>71.65330581792206</v>
      </c>
    </row>
    <row r="57" spans="1:7" ht="112.5">
      <c r="A57" s="13" t="s">
        <v>81</v>
      </c>
      <c r="B57" s="13" t="s">
        <v>101</v>
      </c>
      <c r="C57" s="14">
        <v>7124.8</v>
      </c>
      <c r="D57" s="14">
        <v>7125</v>
      </c>
      <c r="E57" s="23">
        <v>7125</v>
      </c>
      <c r="F57" s="14">
        <f t="shared" si="14"/>
        <v>100.00280709633955</v>
      </c>
      <c r="G57" s="14">
        <f t="shared" si="15"/>
        <v>100</v>
      </c>
    </row>
    <row r="58" spans="1:7" ht="112.5">
      <c r="A58" s="13" t="s">
        <v>82</v>
      </c>
      <c r="B58" s="13" t="s">
        <v>83</v>
      </c>
      <c r="C58" s="14">
        <v>557.70000000000005</v>
      </c>
      <c r="D58" s="14">
        <v>602.20000000000005</v>
      </c>
      <c r="E58" s="23">
        <v>511.4</v>
      </c>
      <c r="F58" s="14">
        <f t="shared" si="14"/>
        <v>91.698045544199374</v>
      </c>
      <c r="G58" s="14">
        <f t="shared" si="15"/>
        <v>84.921952839588172</v>
      </c>
    </row>
    <row r="59" spans="1:7" ht="243.75">
      <c r="A59" s="13" t="s">
        <v>84</v>
      </c>
      <c r="B59" s="13" t="s">
        <v>85</v>
      </c>
      <c r="C59" s="14"/>
      <c r="D59" s="14">
        <v>1874.2</v>
      </c>
      <c r="E59" s="23">
        <v>1640.4</v>
      </c>
      <c r="F59" s="14"/>
      <c r="G59" s="14">
        <f t="shared" si="15"/>
        <v>87.525344146835977</v>
      </c>
    </row>
    <row r="60" spans="1:7" ht="150">
      <c r="A60" s="13" t="s">
        <v>86</v>
      </c>
      <c r="B60" s="13" t="s">
        <v>87</v>
      </c>
      <c r="C60" s="14">
        <v>44.2</v>
      </c>
      <c r="D60" s="14">
        <v>44.2</v>
      </c>
      <c r="E60" s="23">
        <v>44.1</v>
      </c>
      <c r="F60" s="14">
        <f t="shared" si="14"/>
        <v>99.773755656108591</v>
      </c>
      <c r="G60" s="14">
        <f t="shared" si="15"/>
        <v>99.773755656108591</v>
      </c>
    </row>
    <row r="61" spans="1:7" ht="168.75">
      <c r="A61" s="13" t="s">
        <v>88</v>
      </c>
      <c r="B61" s="13" t="s">
        <v>89</v>
      </c>
      <c r="C61" s="14"/>
      <c r="D61" s="14">
        <v>21354.6</v>
      </c>
      <c r="E61" s="23">
        <v>21354.6</v>
      </c>
      <c r="F61" s="14"/>
      <c r="G61" s="14">
        <f t="shared" si="15"/>
        <v>100</v>
      </c>
    </row>
    <row r="62" spans="1:7" ht="133.5" customHeight="1">
      <c r="A62" s="16" t="s">
        <v>90</v>
      </c>
      <c r="B62" s="16" t="s">
        <v>91</v>
      </c>
      <c r="C62" s="17">
        <v>20801.8</v>
      </c>
      <c r="D62" s="17">
        <v>20801.8</v>
      </c>
      <c r="E62" s="24">
        <v>16603.900000000001</v>
      </c>
      <c r="F62" s="22">
        <f t="shared" si="14"/>
        <v>79.81953484794586</v>
      </c>
      <c r="G62" s="22">
        <f t="shared" si="15"/>
        <v>79.81953484794586</v>
      </c>
    </row>
    <row r="63" spans="1:7" ht="18.75">
      <c r="A63" s="21"/>
      <c r="B63" s="21" t="s">
        <v>92</v>
      </c>
      <c r="C63" s="20">
        <f>C6+C37</f>
        <v>3797944.8</v>
      </c>
      <c r="D63" s="20">
        <f t="shared" ref="D63:E63" si="16">D6+D37</f>
        <v>5703274</v>
      </c>
      <c r="E63" s="20">
        <f t="shared" si="16"/>
        <v>5543337.0999999996</v>
      </c>
      <c r="F63" s="20">
        <f t="shared" si="14"/>
        <v>145.95623138071937</v>
      </c>
      <c r="G63" s="20">
        <f t="shared" si="15"/>
        <v>97.195700224116877</v>
      </c>
    </row>
    <row r="64" spans="1:7" ht="18.75">
      <c r="A64" s="7"/>
      <c r="B64" s="8"/>
      <c r="C64" s="4"/>
      <c r="D64" s="4"/>
      <c r="E64" s="4"/>
      <c r="F64" s="4"/>
      <c r="G64" s="4"/>
    </row>
    <row r="65" spans="1:7" ht="20.25">
      <c r="A65" s="26" t="s">
        <v>126</v>
      </c>
      <c r="B65" s="27"/>
      <c r="C65" s="27"/>
      <c r="D65" s="27"/>
      <c r="E65" s="27"/>
      <c r="F65" s="27"/>
      <c r="G65" s="27"/>
    </row>
    <row r="66" spans="1:7" ht="20.25">
      <c r="A66" s="26" t="s">
        <v>123</v>
      </c>
      <c r="B66" s="27"/>
      <c r="C66" s="27"/>
      <c r="D66" s="27"/>
      <c r="E66" s="27"/>
      <c r="F66" s="27"/>
      <c r="G66" s="28" t="s">
        <v>127</v>
      </c>
    </row>
    <row r="67" spans="1:7" ht="20.25">
      <c r="A67" s="26"/>
      <c r="B67" s="27"/>
      <c r="C67" s="27"/>
      <c r="D67" s="27"/>
      <c r="E67" s="27"/>
      <c r="F67" s="27"/>
      <c r="G67" s="27"/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6" fitToHeight="0" orientation="landscape" horizontalDpi="180" verticalDpi="18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2009-07-17T12:23:46Z</dcterms:modified>
</cp:coreProperties>
</file>