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95" windowHeight="7875"/>
  </bookViews>
  <sheets>
    <sheet name="01.07.12" sheetId="2" r:id="rId1"/>
  </sheets>
  <definedNames>
    <definedName name="_xlnm.Print_Titles" localSheetId="0">'01.07.12'!$7:$7</definedName>
    <definedName name="_xlnm.Print_Area" localSheetId="0">'01.07.12'!$A$1:$K$278</definedName>
  </definedNames>
  <calcPr calcId="124519"/>
</workbook>
</file>

<file path=xl/calcChain.xml><?xml version="1.0" encoding="utf-8"?>
<calcChain xmlns="http://schemas.openxmlformats.org/spreadsheetml/2006/main">
  <c r="K48" i="2"/>
  <c r="K43"/>
  <c r="K44"/>
  <c r="K45"/>
  <c r="K46"/>
  <c r="K47"/>
  <c r="J66"/>
  <c r="J67"/>
  <c r="J68"/>
  <c r="J69"/>
  <c r="J70"/>
  <c r="J71"/>
  <c r="J72"/>
  <c r="J73"/>
  <c r="J74"/>
  <c r="J78"/>
  <c r="J43"/>
  <c r="J44"/>
  <c r="J45"/>
  <c r="J46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K11"/>
  <c r="K40"/>
  <c r="G42"/>
  <c r="K66"/>
  <c r="K67"/>
  <c r="K68"/>
  <c r="K69"/>
  <c r="K70"/>
  <c r="K71"/>
  <c r="K72"/>
  <c r="K73"/>
  <c r="K74"/>
  <c r="I42"/>
  <c r="H42"/>
  <c r="K61"/>
  <c r="K62"/>
  <c r="J61"/>
  <c r="J62"/>
  <c r="K78"/>
  <c r="K79"/>
  <c r="K65"/>
  <c r="K63"/>
  <c r="K275"/>
  <c r="K258"/>
  <c r="K259"/>
  <c r="K260"/>
  <c r="K261"/>
  <c r="K262"/>
  <c r="K263"/>
  <c r="K264"/>
  <c r="K265"/>
  <c r="K266"/>
  <c r="K257"/>
  <c r="K268"/>
  <c r="J266"/>
  <c r="K225" l="1"/>
  <c r="K226"/>
  <c r="K227"/>
  <c r="K228"/>
  <c r="K229"/>
  <c r="K230"/>
  <c r="K231"/>
  <c r="K177"/>
  <c r="K139"/>
  <c r="K140"/>
  <c r="K141"/>
  <c r="I117"/>
  <c r="H117"/>
  <c r="I115"/>
  <c r="H115"/>
  <c r="H125"/>
  <c r="I125"/>
  <c r="K119"/>
  <c r="I118"/>
  <c r="H118"/>
  <c r="K96"/>
  <c r="J139"/>
  <c r="J140"/>
  <c r="J141"/>
  <c r="K88"/>
  <c r="J88"/>
  <c r="G120"/>
  <c r="G117"/>
  <c r="G115"/>
  <c r="G133"/>
  <c r="G125"/>
  <c r="K118" l="1"/>
  <c r="G234"/>
  <c r="K246"/>
  <c r="J246"/>
  <c r="G220"/>
  <c r="G173"/>
  <c r="K176"/>
  <c r="J177"/>
  <c r="G157"/>
  <c r="K64"/>
  <c r="H10"/>
  <c r="G10"/>
  <c r="I234"/>
  <c r="H234"/>
  <c r="I220"/>
  <c r="H220"/>
  <c r="I10" l="1"/>
  <c r="J60"/>
  <c r="J59"/>
  <c r="J223"/>
  <c r="G208"/>
  <c r="G205" s="1"/>
  <c r="G188"/>
  <c r="G204" s="1"/>
  <c r="G116"/>
  <c r="G114" s="1"/>
  <c r="I254"/>
  <c r="I233"/>
  <c r="H233"/>
  <c r="I205"/>
  <c r="I219" s="1"/>
  <c r="H205"/>
  <c r="H219" s="1"/>
  <c r="H173"/>
  <c r="I188"/>
  <c r="I204" s="1"/>
  <c r="H188"/>
  <c r="H204" s="1"/>
  <c r="I133"/>
  <c r="H133"/>
  <c r="I120"/>
  <c r="H120"/>
  <c r="I116"/>
  <c r="I114" s="1"/>
  <c r="H116"/>
  <c r="H114" s="1"/>
  <c r="G89"/>
  <c r="I89"/>
  <c r="H89"/>
  <c r="J190"/>
  <c r="I173"/>
  <c r="I157"/>
  <c r="H157"/>
  <c r="J151"/>
  <c r="K151"/>
  <c r="J97"/>
  <c r="K101"/>
  <c r="K102"/>
  <c r="J149"/>
  <c r="K149"/>
  <c r="J150"/>
  <c r="K150"/>
  <c r="J127"/>
  <c r="K127"/>
  <c r="J128"/>
  <c r="K128"/>
  <c r="J129"/>
  <c r="K129"/>
  <c r="J130"/>
  <c r="K130"/>
  <c r="J131"/>
  <c r="K131"/>
  <c r="J132"/>
  <c r="K132"/>
  <c r="J112"/>
  <c r="K112"/>
  <c r="J106"/>
  <c r="K106"/>
  <c r="K107"/>
  <c r="K108"/>
  <c r="K109"/>
  <c r="J152"/>
  <c r="J153"/>
  <c r="J154"/>
  <c r="K60"/>
  <c r="K18"/>
  <c r="K19"/>
  <c r="K20"/>
  <c r="K21"/>
  <c r="K22"/>
  <c r="K23"/>
  <c r="K24"/>
  <c r="K25"/>
  <c r="K193"/>
  <c r="K195"/>
  <c r="K196"/>
  <c r="K15"/>
  <c r="K250"/>
  <c r="K249"/>
  <c r="K248"/>
  <c r="K247"/>
  <c r="K215"/>
  <c r="K214"/>
  <c r="K213"/>
  <c r="K212"/>
  <c r="K200"/>
  <c r="K199"/>
  <c r="K198"/>
  <c r="K197"/>
  <c r="K183"/>
  <c r="K182"/>
  <c r="K181"/>
  <c r="K180"/>
  <c r="K168"/>
  <c r="K167"/>
  <c r="K166"/>
  <c r="K165"/>
  <c r="K163"/>
  <c r="K164"/>
  <c r="K277"/>
  <c r="J277"/>
  <c r="K276"/>
  <c r="J276"/>
  <c r="J275"/>
  <c r="K274"/>
  <c r="J274"/>
  <c r="C274"/>
  <c r="K273"/>
  <c r="J273"/>
  <c r="K271"/>
  <c r="J271"/>
  <c r="K270"/>
  <c r="J270"/>
  <c r="K269"/>
  <c r="J269"/>
  <c r="J268"/>
  <c r="C268"/>
  <c r="I267"/>
  <c r="H267"/>
  <c r="G267"/>
  <c r="J265"/>
  <c r="J264"/>
  <c r="J263"/>
  <c r="J262"/>
  <c r="J261"/>
  <c r="J260"/>
  <c r="J259"/>
  <c r="J258"/>
  <c r="J257"/>
  <c r="I256"/>
  <c r="H256"/>
  <c r="G256"/>
  <c r="K253"/>
  <c r="J253"/>
  <c r="K252"/>
  <c r="J252"/>
  <c r="K251"/>
  <c r="G244"/>
  <c r="G254" s="1"/>
  <c r="K238"/>
  <c r="J238"/>
  <c r="K237"/>
  <c r="J237"/>
  <c r="K235"/>
  <c r="J235"/>
  <c r="H254"/>
  <c r="K232"/>
  <c r="J232"/>
  <c r="J231"/>
  <c r="K223"/>
  <c r="K222"/>
  <c r="J222"/>
  <c r="G233"/>
  <c r="K217"/>
  <c r="J217"/>
  <c r="K216"/>
  <c r="K211"/>
  <c r="K210"/>
  <c r="J210"/>
  <c r="K208"/>
  <c r="J208"/>
  <c r="K207"/>
  <c r="J207"/>
  <c r="K206"/>
  <c r="G219"/>
  <c r="K202"/>
  <c r="J202"/>
  <c r="K201"/>
  <c r="G194"/>
  <c r="J193"/>
  <c r="K190"/>
  <c r="K189"/>
  <c r="J189"/>
  <c r="K186"/>
  <c r="J186"/>
  <c r="K185"/>
  <c r="J185"/>
  <c r="K184"/>
  <c r="K179"/>
  <c r="K175"/>
  <c r="J175"/>
  <c r="K174"/>
  <c r="I187"/>
  <c r="H187"/>
  <c r="G187"/>
  <c r="K171"/>
  <c r="J171"/>
  <c r="K170"/>
  <c r="J170"/>
  <c r="K169"/>
  <c r="G162"/>
  <c r="G172" s="1"/>
  <c r="K159"/>
  <c r="H172"/>
  <c r="K154"/>
  <c r="K153"/>
  <c r="K152"/>
  <c r="K148"/>
  <c r="J148"/>
  <c r="K146"/>
  <c r="J146"/>
  <c r="K144"/>
  <c r="K143"/>
  <c r="K138"/>
  <c r="J138"/>
  <c r="K137"/>
  <c r="K136"/>
  <c r="J136"/>
  <c r="K134"/>
  <c r="K126"/>
  <c r="K124"/>
  <c r="K123"/>
  <c r="J123"/>
  <c r="K122"/>
  <c r="J122"/>
  <c r="K121"/>
  <c r="J121"/>
  <c r="K113"/>
  <c r="K111"/>
  <c r="J111"/>
  <c r="K104"/>
  <c r="J104"/>
  <c r="K103"/>
  <c r="J103"/>
  <c r="K97"/>
  <c r="K95"/>
  <c r="J95"/>
  <c r="K94"/>
  <c r="K93"/>
  <c r="K92"/>
  <c r="K91"/>
  <c r="J91"/>
  <c r="K90"/>
  <c r="J90"/>
  <c r="K87"/>
  <c r="K84"/>
  <c r="J84"/>
  <c r="K83"/>
  <c r="J83"/>
  <c r="K82"/>
  <c r="J82"/>
  <c r="K81"/>
  <c r="J81"/>
  <c r="K77"/>
  <c r="K59"/>
  <c r="K58"/>
  <c r="J58"/>
  <c r="K57"/>
  <c r="J57"/>
  <c r="K56"/>
  <c r="J56"/>
  <c r="K51"/>
  <c r="J51"/>
  <c r="K50"/>
  <c r="J50"/>
  <c r="K49"/>
  <c r="J49"/>
  <c r="J48"/>
  <c r="K39"/>
  <c r="K38"/>
  <c r="K37"/>
  <c r="K36"/>
  <c r="K35"/>
  <c r="J18"/>
  <c r="K14"/>
  <c r="K12"/>
  <c r="J11"/>
  <c r="G255" l="1"/>
  <c r="G80"/>
  <c r="H80"/>
  <c r="J105"/>
  <c r="K105"/>
  <c r="K194"/>
  <c r="I172"/>
  <c r="J172" s="1"/>
  <c r="J125"/>
  <c r="J115"/>
  <c r="H255"/>
  <c r="K100"/>
  <c r="K117"/>
  <c r="K133"/>
  <c r="J205"/>
  <c r="K120"/>
  <c r="K220"/>
  <c r="K256"/>
  <c r="J89"/>
  <c r="J99"/>
  <c r="J100"/>
  <c r="J110"/>
  <c r="K115"/>
  <c r="J116"/>
  <c r="J117"/>
  <c r="J120"/>
  <c r="K125"/>
  <c r="J133"/>
  <c r="J236"/>
  <c r="J267"/>
  <c r="J42"/>
  <c r="J114"/>
  <c r="J147"/>
  <c r="J173"/>
  <c r="K188"/>
  <c r="K205"/>
  <c r="J220"/>
  <c r="J234"/>
  <c r="I255"/>
  <c r="J255" s="1"/>
  <c r="J256"/>
  <c r="K162"/>
  <c r="J10"/>
  <c r="J254"/>
  <c r="J188"/>
  <c r="K236"/>
  <c r="K267"/>
  <c r="K10"/>
  <c r="K42"/>
  <c r="K89"/>
  <c r="K99"/>
  <c r="K110"/>
  <c r="K114"/>
  <c r="K116"/>
  <c r="K147"/>
  <c r="K157"/>
  <c r="K173"/>
  <c r="J157"/>
  <c r="K234"/>
  <c r="I80" l="1"/>
  <c r="I8" s="1"/>
  <c r="H8"/>
  <c r="K172"/>
  <c r="G8"/>
  <c r="K255"/>
  <c r="K254"/>
  <c r="K98"/>
  <c r="J98"/>
  <c r="J233"/>
  <c r="K233"/>
  <c r="J204"/>
  <c r="K204"/>
  <c r="J187"/>
  <c r="K187"/>
  <c r="J219"/>
  <c r="K219"/>
  <c r="K8" l="1"/>
  <c r="J80"/>
  <c r="K80"/>
  <c r="J8"/>
  <c r="K158" l="1"/>
  <c r="J158"/>
</calcChain>
</file>

<file path=xl/sharedStrings.xml><?xml version="1.0" encoding="utf-8"?>
<sst xmlns="http://schemas.openxmlformats.org/spreadsheetml/2006/main" count="415" uniqueCount="155">
  <si>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</si>
  <si>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</si>
  <si>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</si>
  <si>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</si>
  <si>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</si>
  <si>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</si>
  <si>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</si>
  <si>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</si>
  <si>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</si>
  <si>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</si>
  <si>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</si>
  <si>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</si>
  <si>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</si>
  <si>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</si>
  <si>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0980101</t>
  </si>
  <si>
    <t>242</t>
  </si>
  <si>
    <t>0980102</t>
  </si>
  <si>
    <t>500</t>
  </si>
  <si>
    <t>310</t>
  </si>
  <si>
    <t>Обеспечение мероприятий по капитальному ремонту многоквартирных домов</t>
  </si>
  <si>
    <t>0980201</t>
  </si>
  <si>
    <t>Обеспечение мероприятий по переселению граждан из аварийного жилищного фонда</t>
  </si>
  <si>
    <t>0980202</t>
  </si>
  <si>
    <t>Бюджетные инвестиции в объекты капитального  строительства собственности муниципальных образований</t>
  </si>
  <si>
    <t>003</t>
  </si>
  <si>
    <t>Проведение капитального ремонта муниципального фонда</t>
  </si>
  <si>
    <t>Отселение граждан, проживающих в аварийных жилых домах, построенных по проекту инженера Лагутенко</t>
  </si>
  <si>
    <t xml:space="preserve">Ведомственная целевая программа "Капитальный ремонт многоквартирных домов, находившихся в муниципальной собственности до 1 марта 2005 года, в 2009-2010 гг" </t>
  </si>
  <si>
    <t>904</t>
  </si>
  <si>
    <t xml:space="preserve">Ведомственная  целевая программа "Приобретение (строительство)  жилых помещений для использования  маневренного   жилищного фонда муниципального образования "Город Саратов" на 2010 год"  </t>
  </si>
  <si>
    <t>906</t>
  </si>
  <si>
    <t>907</t>
  </si>
  <si>
    <t>Ведомственная  целевая программа "Переселение граждан города Саратова из аварийного жилищного  фонда в 2009-2010 г.г."</t>
  </si>
  <si>
    <t>Ведомственная  целевая программа "Переселение граждан города Саратова из аварийного жилищного  фонда в 2010 году"</t>
  </si>
  <si>
    <t>0700500</t>
  </si>
  <si>
    <t xml:space="preserve">0502 " Коммунальное хозяйство" </t>
  </si>
  <si>
    <t>Целевая программа "Золотые огни"</t>
  </si>
  <si>
    <t>план</t>
  </si>
  <si>
    <t>Капитальный ремонт муниципальных бань</t>
  </si>
  <si>
    <t>Капитальный ремонт теплотрасс</t>
  </si>
  <si>
    <t>Капитальный ремонт  муниципальных бань</t>
  </si>
  <si>
    <t>Прочие мероприятия в области коммунального хозяйства</t>
  </si>
  <si>
    <t>900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</si>
  <si>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</si>
  <si>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 услуг категориям граждан,пользующихся льготами за услуги муниципальных бань</t>
  </si>
  <si>
    <t>Возмещение недополученных доходов в связи с оказанием услуг муниципальных бань</t>
  </si>
  <si>
    <t>Ведомственная целевая программа " Капитальный ремонт теплотрасс" на 2010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</si>
  <si>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</si>
  <si>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</si>
  <si>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</si>
  <si>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</si>
  <si>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</si>
  <si>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</si>
  <si>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</si>
  <si>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</si>
  <si>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</si>
  <si>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</si>
  <si>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Содержание зеленых зон и насаждений, включая газоны, цветники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</si>
  <si>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</si>
  <si>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</si>
  <si>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</si>
  <si>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</si>
  <si>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</si>
  <si>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по содержанию фонтанов, находящихся в хозяйственном ведении муниципальных предприятий</t>
  </si>
  <si>
    <t>Субсидии некоммерческим предприятиям</t>
  </si>
  <si>
    <t>Ведомственная целевая программа "Ремонт  дорожно-уличной сети муниципального образования "Город Саратов" на 2010год."</t>
  </si>
  <si>
    <t>Ведомственная целевая программа "Обеспечение безопасности дорожного движения на территории муниципального образования "Город Саратов" на 2011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</si>
  <si>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</si>
  <si>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</si>
  <si>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Капитальный ремонт и ремонт автомобильных дорог общего пользования муниципального образования «Город Саратов»</t>
  </si>
  <si>
    <t xml:space="preserve"> </t>
  </si>
  <si>
    <t>901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</si>
  <si>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</si>
  <si>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</si>
  <si>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0029900</t>
  </si>
  <si>
    <t>0029901</t>
  </si>
  <si>
    <t>0029902</t>
  </si>
  <si>
    <t>Центральный аппарат за счет средств бюджета города</t>
  </si>
  <si>
    <t>0020400</t>
  </si>
  <si>
    <t>0020499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</si>
  <si>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</si>
  <si>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</si>
  <si>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</si>
  <si>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</si>
  <si>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</si>
  <si>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</si>
  <si>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</si>
  <si>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</si>
  <si>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</si>
  <si>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Председатель комитета по финансам администрации муниципального образования "Город Саратов"</t>
  </si>
  <si>
    <t>А.И.Никитин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</si>
  <si>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</si>
  <si>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Иные работы в сфере благоустройства территорий</t>
  </si>
  <si>
    <t>Проведение капитального ремонта муниципальных квартир</t>
  </si>
  <si>
    <t>Возмещение затрат на устройство газонов и цветников</t>
  </si>
  <si>
    <t>Возмещение затрат в связи с оказанием услуг по отлову, транспортировке, стерилизации, содержанию животных (собак)</t>
  </si>
  <si>
    <t>Возмещение затрат в связи с оборудованием площадок с покрытием для размещения контейнеров металлических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</si>
  <si>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</si>
  <si>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Мероприятия в области жилищного хозяйства</t>
  </si>
  <si>
    <t>902</t>
  </si>
  <si>
    <t>Ведомственная  целевая программа "Капитальный ремонт муниципальных бань" на 2011 год</t>
  </si>
  <si>
    <t>Возмещение затрат по приобретению и установке светодиодных конструкций на улицах города Саратова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</si>
  <si>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</si>
  <si>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 "Ликвидация мест несанкционированного складирования отходов и рекультивация земель Маханного оврага в районе Парка Победы в Волжском районе  г. Саратова на 2011-2012 годы"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</si>
  <si>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</si>
  <si>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</si>
  <si>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</si>
  <si>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</si>
  <si>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Обеспечение мероприятий по капитальному ремонту многоквартирных домов (за счет средств областного бюджета)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</si>
  <si>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</si>
  <si>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Проведение капитального ремонта муниципального жилищного фонда</t>
  </si>
  <si>
    <t>Возмещение затрат организациям, в связи с оказанием услуги по зпхоронению твердых бытовых отходов в период проведения весенних работ по благоустройству и санитарной очистке территории города</t>
  </si>
  <si>
    <t>Возмещение части затрат организациям, осуществляющим вывоз и утилизацию крупногабаритных отходов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</si>
  <si>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</si>
  <si>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</si>
  <si>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</si>
  <si>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Ведомственная  целевая программа "Переселение граждан города Саратова из аварийного жилищного фонда в 2012 году"</t>
  </si>
  <si>
    <t>Долгосрочная целевая программа «Энергосбережение и повышение энергетической эффективности на территории муниципального образования «Город Саратов» на 2012-2014 годы с перспективой до 2020 года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</si>
  <si>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</si>
  <si>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630</t>
  </si>
  <si>
    <t>Субсидии некоммерческим организациям (за исключением муниципальных учреждений)</t>
  </si>
  <si>
    <t>Ведомственная целевая программа"Благоустройство территории Ленинского района муниципального образования "Город Саратов" на 2012 год"</t>
  </si>
  <si>
    <t>Ведомственная целевая программа"Благоустройство территории Заводского района муниципального образования "Город Саратов" на 2012 год"</t>
  </si>
  <si>
    <t>Ведомственная целевая программа"Благоустройство территории Октябрьского района муниципального образования "Город Саратов" на 2012 год"</t>
  </si>
  <si>
    <t>Ведомственная целевая программа"Благоустройство территории Фрунзенского района муниципального образования "Город Саратов" на 2012 год"</t>
  </si>
  <si>
    <t>Ведомственная целевая программа"Благоустройство территории Кировского района муниципального образования "Город Саратов" на 2012 год"</t>
  </si>
  <si>
    <t>Ведомственная целевая программа"Благоустройство территории Волжского района муниципального образования "Город Саратов" на 2012 год"</t>
  </si>
  <si>
    <t>999</t>
  </si>
  <si>
    <t xml:space="preserve"> Возмещение  части затрат организациям, осуществляющим вывоз и утилизацию твердых бытовых отходов бестарным способом из бункеров-накопителей и контейнеров частного  жилищного  фонда </t>
  </si>
  <si>
    <t>Резервные фонды местных администраций (аварийно-восстановительные работы)</t>
  </si>
  <si>
    <t>Софинансирование мероприятий по организации в границах городского округа водоснабжения населения и водоотведения за счет бюджета города</t>
  </si>
  <si>
    <t>Резервные фонды местных администраций (капитальный ремонт многоквартирных домов, ликвидация последствий обильных снегопадов)</t>
  </si>
  <si>
    <t xml:space="preserve">Итого по Ленинскому району МО "Город Саратов"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</si>
  <si>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</si>
  <si>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</si>
  <si>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</si>
  <si>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</si>
  <si>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 xml:space="preserve">Итого по Волжскому району МО "Город Саратов" </t>
  </si>
  <si>
    <t>за 1 полугодие  2012 года</t>
  </si>
  <si>
    <t>Кассовый план            1 полугодия   2012 года</t>
  </si>
  <si>
    <t>Уточненный кассовый план          1 полугодия       2012 года</t>
  </si>
  <si>
    <t>к кассовому плану             1 полугодия                  2012 года</t>
  </si>
  <si>
    <t xml:space="preserve"> к уточненному кассовому плану               1 полугодия         2012 года</t>
  </si>
  <si>
    <t>Ведомственная целевая программа "Капитальный ремонт  строительных конструкций многоквартирных домов" на 2012 год</t>
  </si>
  <si>
    <t>Ведомственная целевая программа "Муниципальная адресная программа по проведению капитального ремонта многоквартирных домов на территории муниципального образования "Город Саратов" на 2012 год</t>
  </si>
  <si>
    <t>Ведомственная целевая программа "Переселение граждан города Саратова из аварийного жилищного фонда в 2012 году"</t>
  </si>
  <si>
    <t>1020102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</si>
  <si>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</si>
  <si>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/>
  </si>
  <si>
    <t>Возмещение затрат организациям, осуществляющим вывоз и утилизацию (захоронение) крупногабаритных отходов с территории Волжского и Октябрьского районов города в период проведения весенних работ по благоустройству и санитарной очистке территории города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</si>
  <si>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</si>
  <si>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</si>
  <si>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3510530</t>
  </si>
  <si>
    <t xml:space="preserve">Субсидия на реализацию органами местного самоуправления полномочий по организации в границах городского округа водоснабжения населения и водоотведения </t>
  </si>
  <si>
    <t>5200100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</si>
</sst>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"/>
    <numFmt numFmtId="166" formatCode="#,##0.0;[Red]\-#,##0.0;0.0"/>
    <numFmt numFmtId="167" formatCode="#,##0.00;[Red]\-#,##0.00;0.00"/>
    <numFmt numFmtId="168" formatCode="000"/>
    <numFmt numFmtId="169" formatCode="000\.00\.00"/>
  </numFmts>
  <fonts count="12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10" fillId="0" borderId="0"/>
    <xf numFmtId="0" fontId="10" fillId="0" borderId="0"/>
  </cellStyleXfs>
  <cellXfs count="23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2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2" fontId="3" fillId="0" borderId="2" xfId="0" applyNumberFormat="1" applyFont="1" applyBorder="1"/>
    <xf numFmtId="165" fontId="3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/>
    <xf numFmtId="49" fontId="3" fillId="0" borderId="2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/>
    </xf>
    <xf numFmtId="16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0" xfId="0" applyFill="1"/>
    <xf numFmtId="0" fontId="2" fillId="0" borderId="2" xfId="0" applyFont="1" applyFill="1" applyBorder="1"/>
    <xf numFmtId="0" fontId="0" fillId="0" borderId="2" xfId="0" applyBorder="1"/>
    <xf numFmtId="0" fontId="3" fillId="0" borderId="3" xfId="0" applyFont="1" applyBorder="1" applyAlignment="1"/>
    <xf numFmtId="0" fontId="3" fillId="0" borderId="2" xfId="0" applyFont="1" applyBorder="1" applyAlignment="1"/>
    <xf numFmtId="0" fontId="2" fillId="0" borderId="2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9" fontId="3" fillId="0" borderId="7" xfId="0" applyNumberFormat="1" applyFont="1" applyBorder="1" applyAlignment="1">
      <alignment horizontal="right"/>
    </xf>
    <xf numFmtId="164" fontId="3" fillId="0" borderId="2" xfId="0" applyNumberFormat="1" applyFont="1" applyBorder="1" applyAlignment="1"/>
    <xf numFmtId="165" fontId="3" fillId="0" borderId="2" xfId="0" applyNumberFormat="1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49" fontId="1" fillId="0" borderId="0" xfId="0" applyNumberFormat="1" applyFont="1"/>
    <xf numFmtId="0" fontId="3" fillId="0" borderId="2" xfId="0" applyFont="1" applyBorder="1" applyAlignment="1">
      <alignment vertical="center" wrapText="1"/>
    </xf>
    <xf numFmtId="164" fontId="3" fillId="0" borderId="7" xfId="0" applyNumberFormat="1" applyFont="1" applyBorder="1" applyAlignment="1">
      <alignment horizontal="right"/>
    </xf>
    <xf numFmtId="165" fontId="3" fillId="0" borderId="2" xfId="0" applyNumberFormat="1" applyFont="1" applyFill="1" applyBorder="1"/>
    <xf numFmtId="49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165" fontId="3" fillId="0" borderId="7" xfId="0" applyNumberFormat="1" applyFont="1" applyBorder="1"/>
    <xf numFmtId="165" fontId="3" fillId="0" borderId="2" xfId="5" applyNumberFormat="1" applyFont="1" applyFill="1" applyBorder="1" applyAlignment="1" applyProtection="1">
      <protection hidden="1"/>
    </xf>
    <xf numFmtId="165" fontId="3" fillId="0" borderId="2" xfId="2" applyNumberFormat="1" applyFont="1" applyFill="1" applyBorder="1" applyAlignment="1" applyProtection="1">
      <protection hidden="1"/>
    </xf>
    <xf numFmtId="0" fontId="3" fillId="0" borderId="7" xfId="0" applyFont="1" applyBorder="1" applyAlignment="1">
      <alignment vertical="center" wrapText="1"/>
    </xf>
    <xf numFmtId="164" fontId="3" fillId="0" borderId="7" xfId="0" applyNumberFormat="1" applyFont="1" applyBorder="1"/>
    <xf numFmtId="164" fontId="3" fillId="2" borderId="7" xfId="0" applyNumberFormat="1" applyFont="1" applyFill="1" applyBorder="1"/>
    <xf numFmtId="164" fontId="3" fillId="3" borderId="2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" xfId="0" applyFont="1" applyFill="1" applyBorder="1" applyAlignment="1">
      <alignment horizontal="right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5" fontId="3" fillId="3" borderId="2" xfId="0" applyNumberFormat="1" applyFont="1" applyFill="1" applyBorder="1" applyAlignment="1"/>
    <xf numFmtId="164" fontId="3" fillId="3" borderId="2" xfId="0" applyNumberFormat="1" applyFont="1" applyFill="1" applyBorder="1" applyAlignment="1"/>
    <xf numFmtId="4" fontId="3" fillId="3" borderId="2" xfId="0" applyNumberFormat="1" applyFont="1" applyFill="1" applyBorder="1"/>
    <xf numFmtId="165" fontId="3" fillId="3" borderId="2" xfId="0" applyNumberFormat="1" applyFont="1" applyFill="1" applyBorder="1"/>
    <xf numFmtId="0" fontId="3" fillId="4" borderId="2" xfId="0" applyFont="1" applyFill="1" applyBorder="1" applyAlignment="1"/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5" borderId="2" xfId="0" applyNumberFormat="1" applyFont="1" applyFill="1" applyBorder="1"/>
    <xf numFmtId="0" fontId="3" fillId="3" borderId="2" xfId="0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165" fontId="3" fillId="3" borderId="7" xfId="0" applyNumberFormat="1" applyFont="1" applyFill="1" applyBorder="1"/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horizontal="right" wrapText="1"/>
    </xf>
    <xf numFmtId="0" fontId="2" fillId="3" borderId="2" xfId="0" applyFont="1" applyFill="1" applyBorder="1"/>
    <xf numFmtId="165" fontId="3" fillId="5" borderId="2" xfId="5" applyNumberFormat="1" applyFont="1" applyFill="1" applyBorder="1" applyAlignment="1" applyProtection="1">
      <protection hidden="1"/>
    </xf>
    <xf numFmtId="165" fontId="3" fillId="5" borderId="2" xfId="12" applyNumberFormat="1" applyFont="1" applyFill="1" applyBorder="1" applyAlignment="1" applyProtection="1">
      <protection hidden="1"/>
    </xf>
    <xf numFmtId="165" fontId="3" fillId="5" borderId="2" xfId="0" applyNumberFormat="1" applyFont="1" applyFill="1" applyBorder="1"/>
    <xf numFmtId="164" fontId="3" fillId="0" borderId="2" xfId="0" applyNumberFormat="1" applyFont="1" applyFill="1" applyBorder="1" applyAlignment="1"/>
    <xf numFmtId="166" fontId="3" fillId="3" borderId="2" xfId="4" applyNumberFormat="1" applyFont="1" applyFill="1" applyBorder="1" applyAlignment="1" applyProtection="1">
      <protection hidden="1"/>
    </xf>
    <xf numFmtId="166" fontId="3" fillId="3" borderId="2" xfId="3" applyNumberFormat="1" applyFont="1" applyFill="1" applyBorder="1" applyAlignment="1" applyProtection="1">
      <protection hidden="1"/>
    </xf>
    <xf numFmtId="166" fontId="3" fillId="3" borderId="2" xfId="9" applyNumberFormat="1" applyFont="1" applyFill="1" applyBorder="1" applyAlignment="1" applyProtection="1">
      <protection hidden="1"/>
    </xf>
    <xf numFmtId="166" fontId="3" fillId="3" borderId="2" xfId="8" applyNumberFormat="1" applyFont="1" applyFill="1" applyBorder="1" applyAlignment="1" applyProtection="1">
      <protection hidden="1"/>
    </xf>
    <xf numFmtId="164" fontId="2" fillId="3" borderId="7" xfId="0" applyNumberFormat="1" applyFont="1" applyFill="1" applyBorder="1" applyAlignment="1">
      <alignment horizontal="right"/>
    </xf>
    <xf numFmtId="164" fontId="2" fillId="6" borderId="2" xfId="0" applyNumberFormat="1" applyFont="1" applyFill="1" applyBorder="1"/>
    <xf numFmtId="0" fontId="9" fillId="0" borderId="0" xfId="0" applyFont="1" applyAlignment="1"/>
    <xf numFmtId="0" fontId="9" fillId="0" borderId="10" xfId="0" applyFont="1" applyBorder="1" applyAlignment="1"/>
    <xf numFmtId="0" fontId="8" fillId="0" borderId="0" xfId="0" applyFont="1"/>
    <xf numFmtId="0" fontId="8" fillId="0" borderId="0" xfId="0" applyFont="1" applyAlignment="1">
      <alignment horizontal="right"/>
    </xf>
    <xf numFmtId="0" fontId="3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vertical="center" wrapText="1"/>
    </xf>
    <xf numFmtId="168" fontId="11" fillId="0" borderId="2" xfId="1" applyNumberFormat="1" applyFont="1" applyFill="1" applyBorder="1" applyAlignment="1" applyProtection="1">
      <protection hidden="1"/>
    </xf>
    <xf numFmtId="169" fontId="11" fillId="0" borderId="2" xfId="1" applyNumberFormat="1" applyFont="1" applyFill="1" applyBorder="1" applyAlignment="1" applyProtection="1">
      <protection hidden="1"/>
    </xf>
    <xf numFmtId="167" fontId="11" fillId="0" borderId="2" xfId="1" applyNumberFormat="1" applyFont="1" applyFill="1" applyBorder="1" applyAlignment="1" applyProtection="1">
      <protection hidden="1"/>
    </xf>
    <xf numFmtId="0" fontId="3" fillId="0" borderId="5" xfId="0" applyFont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right" wrapText="1"/>
    </xf>
    <xf numFmtId="165" fontId="3" fillId="3" borderId="2" xfId="11" applyNumberFormat="1" applyFont="1" applyFill="1" applyBorder="1" applyAlignment="1" applyProtection="1">
      <protection hidden="1"/>
    </xf>
    <xf numFmtId="165" fontId="3" fillId="3" borderId="2" xfId="10" applyNumberFormat="1" applyFont="1" applyFill="1" applyBorder="1" applyAlignment="1" applyProtection="1">
      <alignment horizontal="right" wrapText="1"/>
      <protection hidden="1"/>
    </xf>
    <xf numFmtId="165" fontId="3" fillId="3" borderId="2" xfId="1" applyNumberFormat="1" applyFont="1" applyFill="1" applyBorder="1" applyAlignment="1" applyProtection="1">
      <protection hidden="1"/>
    </xf>
    <xf numFmtId="0" fontId="3" fillId="3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5" xfId="0" applyBorder="1" applyAlignment="1"/>
    <xf numFmtId="0" fontId="0" fillId="0" borderId="7" xfId="0" applyBorder="1" applyAlignment="1"/>
    <xf numFmtId="49" fontId="3" fillId="0" borderId="3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164" fontId="2" fillId="3" borderId="2" xfId="0" applyNumberFormat="1" applyFont="1" applyFill="1" applyBorder="1"/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wrapText="1"/>
    </xf>
    <xf numFmtId="2" fontId="2" fillId="3" borderId="2" xfId="0" applyNumberFormat="1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/>
    </xf>
    <xf numFmtId="49" fontId="2" fillId="3" borderId="2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/>
    </xf>
    <xf numFmtId="0" fontId="3" fillId="3" borderId="3" xfId="0" applyFont="1" applyFill="1" applyBorder="1"/>
    <xf numFmtId="0" fontId="3" fillId="3" borderId="2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/>
    <xf numFmtId="49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/>
    <xf numFmtId="164" fontId="3" fillId="3" borderId="3" xfId="0" applyNumberFormat="1" applyFont="1" applyFill="1" applyBorder="1"/>
    <xf numFmtId="0" fontId="3" fillId="3" borderId="11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right" vertical="center"/>
    </xf>
    <xf numFmtId="49" fontId="3" fillId="3" borderId="7" xfId="0" applyNumberFormat="1" applyFont="1" applyFill="1" applyBorder="1" applyAlignment="1">
      <alignment horizontal="right" vertical="center"/>
    </xf>
    <xf numFmtId="49" fontId="3" fillId="3" borderId="3" xfId="0" applyNumberFormat="1" applyFont="1" applyFill="1" applyBorder="1" applyAlignment="1">
      <alignment horizontal="right" vertical="center"/>
    </xf>
    <xf numFmtId="49" fontId="3" fillId="3" borderId="5" xfId="0" applyNumberFormat="1" applyFont="1" applyFill="1" applyBorder="1" applyAlignment="1">
      <alignment horizontal="right" vertical="center"/>
    </xf>
    <xf numFmtId="0" fontId="0" fillId="3" borderId="5" xfId="0" applyFill="1" applyBorder="1" applyAlignment="1">
      <alignment horizontal="right" vertical="center"/>
    </xf>
    <xf numFmtId="49" fontId="3" fillId="3" borderId="7" xfId="0" applyNumberFormat="1" applyFont="1" applyFill="1" applyBorder="1" applyAlignment="1">
      <alignment horizontal="right" vertical="center"/>
    </xf>
  </cellXfs>
  <cellStyles count="15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colors>
    <mruColors>
      <color rgb="FFD4FAE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41"/>
  <sheetViews>
    <sheetView tabSelected="1" topLeftCell="A239" zoomScale="65" zoomScaleNormal="65" zoomScaleSheetLayoutView="75" workbookViewId="0">
      <selection activeCell="H142" sqref="H142:J142"/>
    </sheetView>
  </sheetViews>
  <sheetFormatPr defaultRowHeight="12.75"/>
  <cols>
    <col min="1" max="1" width="66" customWidth="1"/>
    <col min="2" max="2" width="11.570312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5.140625" customWidth="1"/>
    <col min="10" max="10" width="16.28515625" customWidth="1"/>
    <col min="11" max="11" width="17.5703125" customWidth="1"/>
    <col min="13" max="13" width="16.5703125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2" ht="23.25" customHeight="1">
      <c r="A1" s="190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2" ht="16.5" customHeight="1">
      <c r="A2" s="190" t="s">
        <v>138</v>
      </c>
      <c r="B2" s="190"/>
      <c r="C2" s="190"/>
      <c r="D2" s="190"/>
      <c r="E2" s="190"/>
      <c r="F2" s="190"/>
      <c r="G2" s="190"/>
      <c r="H2" s="190"/>
      <c r="I2" s="190"/>
      <c r="J2" s="190"/>
      <c r="K2" s="191"/>
    </row>
    <row r="3" spans="1:12" ht="18.75" customHeight="1">
      <c r="A3" s="2"/>
      <c r="B3" s="3"/>
      <c r="C3" s="3"/>
      <c r="D3" s="3"/>
      <c r="E3" s="3"/>
      <c r="F3" s="1"/>
      <c r="G3" s="4"/>
      <c r="H3" s="4"/>
      <c r="I3" s="4"/>
      <c r="K3" s="5" t="s">
        <v>1</v>
      </c>
      <c r="L3" s="6"/>
    </row>
    <row r="4" spans="1:12" ht="24" customHeight="1">
      <c r="A4" s="192" t="s">
        <v>2</v>
      </c>
      <c r="B4" s="193" t="s">
        <v>3</v>
      </c>
      <c r="C4" s="193"/>
      <c r="D4" s="193"/>
      <c r="E4" s="193"/>
      <c r="F4" s="193"/>
      <c r="G4" s="171" t="s">
        <v>139</v>
      </c>
      <c r="H4" s="171" t="s">
        <v>140</v>
      </c>
      <c r="I4" s="192" t="s">
        <v>4</v>
      </c>
      <c r="J4" s="196" t="s">
        <v>5</v>
      </c>
      <c r="K4" s="192"/>
      <c r="L4" s="76"/>
    </row>
    <row r="5" spans="1:12" ht="27.75" customHeight="1">
      <c r="A5" s="192"/>
      <c r="B5" s="193"/>
      <c r="C5" s="193"/>
      <c r="D5" s="193"/>
      <c r="E5" s="193"/>
      <c r="F5" s="193"/>
      <c r="G5" s="194"/>
      <c r="H5" s="172"/>
      <c r="I5" s="192"/>
      <c r="J5" s="171" t="s">
        <v>141</v>
      </c>
      <c r="K5" s="171" t="s">
        <v>142</v>
      </c>
      <c r="L5" s="182"/>
    </row>
    <row r="6" spans="1:12" ht="84" customHeight="1" thickBot="1">
      <c r="A6" s="192"/>
      <c r="B6" s="7" t="s">
        <v>6</v>
      </c>
      <c r="C6" s="8"/>
      <c r="D6" s="9"/>
      <c r="E6" s="10" t="s">
        <v>7</v>
      </c>
      <c r="F6" s="10" t="s">
        <v>8</v>
      </c>
      <c r="G6" s="195"/>
      <c r="H6" s="173"/>
      <c r="I6" s="192"/>
      <c r="J6" s="173"/>
      <c r="K6" s="173"/>
      <c r="L6" s="182"/>
    </row>
    <row r="7" spans="1:12" ht="23.25" customHeight="1" thickBot="1">
      <c r="A7" s="78">
        <v>1</v>
      </c>
      <c r="B7" s="7">
        <v>2</v>
      </c>
      <c r="C7" s="11"/>
      <c r="D7" s="12"/>
      <c r="E7" s="10">
        <v>3</v>
      </c>
      <c r="F7" s="10">
        <v>4</v>
      </c>
      <c r="G7" s="10">
        <v>5</v>
      </c>
      <c r="H7" s="79">
        <v>6</v>
      </c>
      <c r="I7" s="80">
        <v>7</v>
      </c>
      <c r="J7" s="78">
        <v>8</v>
      </c>
      <c r="K7" s="79">
        <v>9</v>
      </c>
      <c r="L7" s="76"/>
    </row>
    <row r="8" spans="1:12" ht="43.5" customHeight="1">
      <c r="A8" s="13" t="s">
        <v>9</v>
      </c>
      <c r="B8" s="14"/>
      <c r="C8" s="15"/>
      <c r="D8" s="15"/>
      <c r="E8" s="15"/>
      <c r="F8" s="16"/>
      <c r="G8" s="17">
        <f>G10+G42+G80+G255</f>
        <v>689753.68500000006</v>
      </c>
      <c r="H8" s="17">
        <f>H10+H42+H80+H255</f>
        <v>868228.92180999997</v>
      </c>
      <c r="I8" s="114">
        <f>I10+I42+I80+I255</f>
        <v>638119.5968099999</v>
      </c>
      <c r="J8" s="18">
        <f>I8/G8*100</f>
        <v>92.514126518947108</v>
      </c>
      <c r="K8" s="18">
        <f>I8/H8*100</f>
        <v>73.496698944295673</v>
      </c>
    </row>
    <row r="9" spans="1:12" ht="28.5" customHeight="1">
      <c r="A9" s="69" t="s">
        <v>10</v>
      </c>
      <c r="B9" s="10"/>
      <c r="C9" s="10"/>
      <c r="D9" s="10"/>
      <c r="E9" s="10"/>
      <c r="F9" s="19"/>
      <c r="G9" s="20"/>
      <c r="H9" s="20"/>
      <c r="I9" s="20"/>
      <c r="J9" s="20"/>
      <c r="K9" s="20"/>
    </row>
    <row r="10" spans="1:12" ht="34.5" customHeight="1">
      <c r="A10" s="197" t="s">
        <v>11</v>
      </c>
      <c r="B10" s="197"/>
      <c r="C10" s="197"/>
      <c r="D10" s="197"/>
      <c r="E10" s="197"/>
      <c r="F10" s="105"/>
      <c r="G10" s="198">
        <f>SUM(G11:G41)</f>
        <v>6838</v>
      </c>
      <c r="H10" s="198">
        <f>SUM(H11:H41)</f>
        <v>485230.83300000004</v>
      </c>
      <c r="I10" s="198">
        <f>SUM(I11:I41)</f>
        <v>257957.50800000003</v>
      </c>
      <c r="J10" s="198">
        <f>I10/G10*100</f>
        <v>3772.4116408306527</v>
      </c>
      <c r="K10" s="198">
        <f>I10/H10*100</f>
        <v>53.161812988087675</v>
      </c>
    </row>
    <row r="11" spans="1:12" ht="96" customHeight="1">
      <c r="A11" s="22" t="s">
        <v>12</v>
      </c>
      <c r="B11" s="10">
        <v>3500202</v>
      </c>
      <c r="C11" s="23"/>
      <c r="D11" s="23"/>
      <c r="E11" s="24" t="s">
        <v>13</v>
      </c>
      <c r="F11" s="10">
        <v>242</v>
      </c>
      <c r="G11" s="20">
        <v>1950</v>
      </c>
      <c r="H11" s="20">
        <v>3007.654</v>
      </c>
      <c r="I11" s="20">
        <v>3007.654</v>
      </c>
      <c r="J11" s="20">
        <f>I11/G11*100</f>
        <v>154.23866666666666</v>
      </c>
      <c r="K11" s="68">
        <f>I11/H11*100</f>
        <v>100</v>
      </c>
    </row>
    <row r="12" spans="1:12" s="1" customFormat="1" ht="93.75" customHeight="1">
      <c r="A12" s="22" t="s">
        <v>97</v>
      </c>
      <c r="B12" s="26" t="s">
        <v>14</v>
      </c>
      <c r="C12" s="25"/>
      <c r="D12" s="25"/>
      <c r="E12" s="26" t="s">
        <v>13</v>
      </c>
      <c r="F12" s="25">
        <v>242</v>
      </c>
      <c r="G12" s="61"/>
      <c r="H12" s="91">
        <v>168455.82800000001</v>
      </c>
      <c r="I12" s="91">
        <v>168455.82800000001</v>
      </c>
      <c r="J12" s="20"/>
      <c r="K12" s="28">
        <f t="shared" ref="K12:K25" si="0">I12/H12*100</f>
        <v>100</v>
      </c>
    </row>
    <row r="13" spans="1:12" s="1" customFormat="1" ht="108.75" customHeight="1">
      <c r="A13" s="97" t="s">
        <v>113</v>
      </c>
      <c r="B13" s="98" t="s">
        <v>16</v>
      </c>
      <c r="C13" s="99"/>
      <c r="D13" s="99"/>
      <c r="E13" s="98" t="s">
        <v>17</v>
      </c>
      <c r="F13" s="99">
        <v>310</v>
      </c>
      <c r="G13" s="130"/>
      <c r="H13" s="68">
        <v>164373.728</v>
      </c>
      <c r="I13" s="89"/>
      <c r="J13" s="20"/>
      <c r="K13" s="92"/>
    </row>
    <row r="14" spans="1:12" s="1" customFormat="1" ht="70.5" customHeight="1">
      <c r="A14" s="22" t="s">
        <v>108</v>
      </c>
      <c r="B14" s="26" t="s">
        <v>20</v>
      </c>
      <c r="C14" s="25"/>
      <c r="D14" s="25"/>
      <c r="E14" s="26" t="s">
        <v>13</v>
      </c>
      <c r="F14" s="25">
        <v>242</v>
      </c>
      <c r="G14" s="20"/>
      <c r="H14" s="68">
        <v>47109.351999999999</v>
      </c>
      <c r="I14" s="68">
        <v>47109.351999999999</v>
      </c>
      <c r="J14" s="20"/>
      <c r="K14" s="28">
        <f t="shared" si="0"/>
        <v>100</v>
      </c>
    </row>
    <row r="15" spans="1:12" s="1" customFormat="1" ht="74.25" customHeight="1">
      <c r="A15" s="22" t="s">
        <v>109</v>
      </c>
      <c r="B15" s="26" t="s">
        <v>20</v>
      </c>
      <c r="C15" s="25"/>
      <c r="D15" s="25"/>
      <c r="E15" s="26" t="s">
        <v>13</v>
      </c>
      <c r="F15" s="25">
        <v>242</v>
      </c>
      <c r="G15" s="20"/>
      <c r="H15" s="68">
        <v>15703.118</v>
      </c>
      <c r="I15" s="68">
        <v>15703.118</v>
      </c>
      <c r="J15" s="20"/>
      <c r="K15" s="28">
        <f t="shared" si="0"/>
        <v>100</v>
      </c>
    </row>
    <row r="16" spans="1:12" s="1" customFormat="1" ht="91.5" customHeight="1">
      <c r="A16" s="97" t="s">
        <v>114</v>
      </c>
      <c r="B16" s="98" t="s">
        <v>22</v>
      </c>
      <c r="C16" s="99"/>
      <c r="D16" s="99"/>
      <c r="E16" s="98" t="s">
        <v>17</v>
      </c>
      <c r="F16" s="99">
        <v>310</v>
      </c>
      <c r="G16" s="68"/>
      <c r="H16" s="131">
        <v>45967.775999999998</v>
      </c>
      <c r="I16" s="100"/>
      <c r="J16" s="20"/>
      <c r="K16" s="100"/>
    </row>
    <row r="17" spans="1:12" s="1" customFormat="1" ht="104.25" customHeight="1">
      <c r="A17" s="97" t="s">
        <v>115</v>
      </c>
      <c r="B17" s="98" t="s">
        <v>22</v>
      </c>
      <c r="C17" s="99"/>
      <c r="D17" s="99"/>
      <c r="E17" s="98" t="s">
        <v>17</v>
      </c>
      <c r="F17" s="99">
        <v>310</v>
      </c>
      <c r="G17" s="132"/>
      <c r="H17" s="133">
        <v>15322.583000000001</v>
      </c>
      <c r="I17" s="100"/>
      <c r="J17" s="20"/>
      <c r="K17" s="100"/>
    </row>
    <row r="18" spans="1:12" ht="57.75" customHeight="1">
      <c r="A18" s="120" t="s">
        <v>143</v>
      </c>
      <c r="B18" s="25">
        <v>7951800</v>
      </c>
      <c r="C18" s="25"/>
      <c r="D18" s="25"/>
      <c r="E18" s="26" t="s">
        <v>13</v>
      </c>
      <c r="F18" s="25">
        <v>242</v>
      </c>
      <c r="G18" s="20">
        <v>4888</v>
      </c>
      <c r="H18" s="20">
        <v>9775.9920000000002</v>
      </c>
      <c r="I18" s="20">
        <v>9775.9920000000002</v>
      </c>
      <c r="J18" s="20">
        <f t="shared" ref="J18:J38" si="1">I18/G18*100</f>
        <v>199.9998363338789</v>
      </c>
      <c r="K18" s="62">
        <f t="shared" si="0"/>
        <v>100</v>
      </c>
    </row>
    <row r="19" spans="1:12" ht="98.25" customHeight="1">
      <c r="A19" s="22" t="s">
        <v>144</v>
      </c>
      <c r="B19" s="25">
        <v>7955200</v>
      </c>
      <c r="C19" s="25"/>
      <c r="D19" s="25"/>
      <c r="E19" s="26" t="s">
        <v>13</v>
      </c>
      <c r="F19" s="25" t="s">
        <v>15</v>
      </c>
      <c r="G19" s="20"/>
      <c r="H19" s="20">
        <v>1296.519</v>
      </c>
      <c r="I19" s="20">
        <v>1296.519</v>
      </c>
      <c r="J19" s="20"/>
      <c r="K19" s="62">
        <f t="shared" si="0"/>
        <v>100</v>
      </c>
      <c r="L19" s="6"/>
    </row>
    <row r="20" spans="1:12" ht="68.25" hidden="1" customHeight="1">
      <c r="A20" s="22" t="s">
        <v>145</v>
      </c>
      <c r="B20" s="25">
        <v>7955300</v>
      </c>
      <c r="C20" s="25"/>
      <c r="D20" s="25"/>
      <c r="E20" s="26" t="s">
        <v>17</v>
      </c>
      <c r="F20" s="25" t="s">
        <v>18</v>
      </c>
      <c r="G20" s="18"/>
      <c r="H20" s="20"/>
      <c r="I20" s="20"/>
      <c r="J20" s="20" t="e">
        <f t="shared" si="1"/>
        <v>#DIV/0!</v>
      </c>
      <c r="K20" s="62" t="e">
        <f t="shared" si="0"/>
        <v>#DIV/0!</v>
      </c>
      <c r="L20" s="6"/>
    </row>
    <row r="21" spans="1:12" ht="63" hidden="1" customHeight="1">
      <c r="A21" s="22" t="s">
        <v>19</v>
      </c>
      <c r="B21" s="25" t="s">
        <v>20</v>
      </c>
      <c r="C21" s="25"/>
      <c r="D21" s="25"/>
      <c r="E21" s="26" t="s">
        <v>13</v>
      </c>
      <c r="F21" s="25" t="s">
        <v>15</v>
      </c>
      <c r="G21" s="18"/>
      <c r="H21" s="20"/>
      <c r="I21" s="20"/>
      <c r="J21" s="20" t="e">
        <f t="shared" si="1"/>
        <v>#DIV/0!</v>
      </c>
      <c r="K21" s="62" t="e">
        <f t="shared" si="0"/>
        <v>#DIV/0!</v>
      </c>
    </row>
    <row r="22" spans="1:12" ht="63" hidden="1" customHeight="1">
      <c r="A22" s="22" t="s">
        <v>21</v>
      </c>
      <c r="B22" s="25" t="s">
        <v>22</v>
      </c>
      <c r="C22" s="25"/>
      <c r="D22" s="25"/>
      <c r="E22" s="26" t="s">
        <v>17</v>
      </c>
      <c r="F22" s="25" t="s">
        <v>18</v>
      </c>
      <c r="G22" s="18"/>
      <c r="H22" s="20"/>
      <c r="I22" s="20"/>
      <c r="J22" s="20" t="e">
        <f t="shared" si="1"/>
        <v>#DIV/0!</v>
      </c>
      <c r="K22" s="62" t="e">
        <f t="shared" si="0"/>
        <v>#DIV/0!</v>
      </c>
    </row>
    <row r="23" spans="1:12" ht="75.75" hidden="1" customHeight="1">
      <c r="A23" s="22" t="s">
        <v>23</v>
      </c>
      <c r="B23" s="25">
        <v>1020102</v>
      </c>
      <c r="C23" s="25"/>
      <c r="D23" s="25"/>
      <c r="E23" s="26" t="s">
        <v>24</v>
      </c>
      <c r="F23" s="25">
        <v>310</v>
      </c>
      <c r="G23" s="19"/>
      <c r="H23" s="19"/>
      <c r="I23" s="27"/>
      <c r="J23" s="20" t="e">
        <f t="shared" si="1"/>
        <v>#DIV/0!</v>
      </c>
      <c r="K23" s="62" t="e">
        <f t="shared" si="0"/>
        <v>#DIV/0!</v>
      </c>
    </row>
    <row r="24" spans="1:12" ht="46.5" hidden="1" customHeight="1">
      <c r="A24" s="22" t="s">
        <v>25</v>
      </c>
      <c r="B24" s="25">
        <v>3500201</v>
      </c>
      <c r="C24" s="25"/>
      <c r="D24" s="25"/>
      <c r="E24" s="26" t="s">
        <v>17</v>
      </c>
      <c r="F24" s="25">
        <v>225</v>
      </c>
      <c r="G24" s="19"/>
      <c r="H24" s="28"/>
      <c r="I24" s="27"/>
      <c r="J24" s="20" t="e">
        <f t="shared" si="1"/>
        <v>#DIV/0!</v>
      </c>
      <c r="K24" s="62" t="e">
        <f t="shared" si="0"/>
        <v>#DIV/0!</v>
      </c>
    </row>
    <row r="25" spans="1:12" ht="35.25" hidden="1" customHeight="1">
      <c r="A25" s="22" t="s">
        <v>110</v>
      </c>
      <c r="B25" s="25">
        <v>3500201</v>
      </c>
      <c r="C25" s="25"/>
      <c r="D25" s="25"/>
      <c r="E25" s="26" t="s">
        <v>17</v>
      </c>
      <c r="F25" s="25">
        <v>225</v>
      </c>
      <c r="G25" s="28">
        <v>0</v>
      </c>
      <c r="H25" s="28"/>
      <c r="I25" s="28"/>
      <c r="J25" s="20" t="e">
        <f t="shared" si="1"/>
        <v>#DIV/0!</v>
      </c>
      <c r="K25" s="62" t="e">
        <f t="shared" si="0"/>
        <v>#DIV/0!</v>
      </c>
    </row>
    <row r="26" spans="1:12" ht="90.75" hidden="1" customHeight="1">
      <c r="A26" s="22"/>
      <c r="B26" s="25"/>
      <c r="C26" s="25"/>
      <c r="D26" s="25"/>
      <c r="E26" s="26"/>
      <c r="F26" s="25"/>
      <c r="G26" s="28"/>
      <c r="H26" s="89"/>
      <c r="I26" s="92"/>
      <c r="J26" s="20" t="e">
        <f t="shared" si="1"/>
        <v>#DIV/0!</v>
      </c>
      <c r="K26" s="20"/>
    </row>
    <row r="27" spans="1:12" ht="81.75" hidden="1" customHeight="1">
      <c r="A27" s="22" t="s">
        <v>26</v>
      </c>
      <c r="B27" s="25">
        <v>3500304</v>
      </c>
      <c r="C27" s="25"/>
      <c r="D27" s="25"/>
      <c r="E27" s="26" t="s">
        <v>24</v>
      </c>
      <c r="F27" s="25">
        <v>310</v>
      </c>
      <c r="G27" s="19"/>
      <c r="H27" s="19"/>
      <c r="I27" s="27"/>
      <c r="J27" s="20" t="e">
        <f t="shared" si="1"/>
        <v>#DIV/0!</v>
      </c>
      <c r="K27" s="20"/>
    </row>
    <row r="28" spans="1:12" ht="67.5" hidden="1" customHeight="1">
      <c r="A28" s="139" t="s">
        <v>27</v>
      </c>
      <c r="B28" s="25">
        <v>7951800</v>
      </c>
      <c r="C28" s="42"/>
      <c r="D28" s="25"/>
      <c r="E28" s="26" t="s">
        <v>28</v>
      </c>
      <c r="F28" s="25">
        <v>226</v>
      </c>
      <c r="G28" s="20"/>
      <c r="H28" s="20"/>
      <c r="I28" s="20"/>
      <c r="J28" s="20" t="e">
        <f t="shared" si="1"/>
        <v>#DIV/0!</v>
      </c>
      <c r="K28" s="20"/>
    </row>
    <row r="29" spans="1:12" ht="56.25" hidden="1" customHeight="1">
      <c r="A29" s="152"/>
      <c r="B29" s="25">
        <v>7951800</v>
      </c>
      <c r="C29" s="42"/>
      <c r="D29" s="25"/>
      <c r="E29" s="26" t="s">
        <v>13</v>
      </c>
      <c r="F29" s="25">
        <v>242</v>
      </c>
      <c r="G29" s="20"/>
      <c r="H29" s="20"/>
      <c r="I29" s="20"/>
      <c r="J29" s="20" t="e">
        <f t="shared" si="1"/>
        <v>#DIV/0!</v>
      </c>
      <c r="K29" s="20"/>
    </row>
    <row r="30" spans="1:12" ht="66.75" hidden="1" customHeight="1">
      <c r="A30" s="183" t="s">
        <v>29</v>
      </c>
      <c r="B30" s="25">
        <v>7951900</v>
      </c>
      <c r="C30" s="42"/>
      <c r="D30" s="25"/>
      <c r="E30" s="26" t="s">
        <v>24</v>
      </c>
      <c r="F30" s="25">
        <v>310</v>
      </c>
      <c r="G30" s="20"/>
      <c r="H30" s="20"/>
      <c r="I30" s="20"/>
      <c r="J30" s="20" t="e">
        <f t="shared" si="1"/>
        <v>#DIV/0!</v>
      </c>
      <c r="K30" s="20"/>
    </row>
    <row r="31" spans="1:12" ht="41.25" hidden="1" customHeight="1">
      <c r="A31" s="184"/>
      <c r="B31" s="25">
        <v>7951900</v>
      </c>
      <c r="C31" s="42"/>
      <c r="D31" s="25"/>
      <c r="E31" s="26" t="s">
        <v>30</v>
      </c>
      <c r="F31" s="25">
        <v>310</v>
      </c>
      <c r="G31" s="20"/>
      <c r="H31" s="20"/>
      <c r="I31" s="20"/>
      <c r="J31" s="20" t="e">
        <f t="shared" si="1"/>
        <v>#DIV/0!</v>
      </c>
      <c r="K31" s="20"/>
    </row>
    <row r="32" spans="1:12" ht="17.25" hidden="1" customHeight="1">
      <c r="A32" s="185"/>
      <c r="B32" s="25">
        <v>7951900</v>
      </c>
      <c r="C32" s="42"/>
      <c r="D32" s="25"/>
      <c r="E32" s="26" t="s">
        <v>31</v>
      </c>
      <c r="F32" s="25">
        <v>310</v>
      </c>
      <c r="G32" s="20"/>
      <c r="H32" s="20"/>
      <c r="I32" s="20"/>
      <c r="J32" s="20" t="e">
        <f t="shared" si="1"/>
        <v>#DIV/0!</v>
      </c>
      <c r="K32" s="20"/>
    </row>
    <row r="33" spans="1:11" ht="81" hidden="1" customHeight="1">
      <c r="A33" s="75" t="s">
        <v>32</v>
      </c>
      <c r="B33" s="25">
        <v>7952000</v>
      </c>
      <c r="C33" s="42"/>
      <c r="D33" s="25"/>
      <c r="E33" s="26" t="s">
        <v>17</v>
      </c>
      <c r="F33" s="25">
        <v>226</v>
      </c>
      <c r="G33" s="20"/>
      <c r="H33" s="20"/>
      <c r="I33" s="20"/>
      <c r="J33" s="20" t="e">
        <f t="shared" si="1"/>
        <v>#DIV/0!</v>
      </c>
      <c r="K33" s="20"/>
    </row>
    <row r="34" spans="1:11" ht="81" hidden="1" customHeight="1">
      <c r="A34" s="75" t="s">
        <v>33</v>
      </c>
      <c r="B34" s="25">
        <v>7954000</v>
      </c>
      <c r="C34" s="42"/>
      <c r="D34" s="25"/>
      <c r="E34" s="26" t="s">
        <v>17</v>
      </c>
      <c r="F34" s="25">
        <v>310</v>
      </c>
      <c r="G34" s="20"/>
      <c r="H34" s="20"/>
      <c r="I34" s="20"/>
      <c r="J34" s="20" t="e">
        <f t="shared" si="1"/>
        <v>#DIV/0!</v>
      </c>
      <c r="K34" s="20"/>
    </row>
    <row r="35" spans="1:11" ht="30" hidden="1" customHeight="1">
      <c r="A35" s="139" t="s">
        <v>93</v>
      </c>
      <c r="B35" s="154">
        <v>3500204</v>
      </c>
      <c r="C35" s="81"/>
      <c r="D35" s="71"/>
      <c r="E35" s="142" t="s">
        <v>17</v>
      </c>
      <c r="F35" s="25">
        <v>225</v>
      </c>
      <c r="G35" s="64">
        <v>0</v>
      </c>
      <c r="H35" s="20"/>
      <c r="I35" s="20"/>
      <c r="J35" s="20" t="e">
        <f t="shared" si="1"/>
        <v>#DIV/0!</v>
      </c>
      <c r="K35" s="20" t="e">
        <f t="shared" ref="K35:K48" si="2">I35/H35*100</f>
        <v>#DIV/0!</v>
      </c>
    </row>
    <row r="36" spans="1:11" ht="21.75" hidden="1" customHeight="1">
      <c r="A36" s="152"/>
      <c r="B36" s="156"/>
      <c r="C36" s="81"/>
      <c r="D36" s="71"/>
      <c r="E36" s="166"/>
      <c r="F36" s="25">
        <v>226</v>
      </c>
      <c r="G36" s="64">
        <v>0</v>
      </c>
      <c r="H36" s="20"/>
      <c r="I36" s="20"/>
      <c r="J36" s="20" t="e">
        <f t="shared" si="1"/>
        <v>#DIV/0!</v>
      </c>
      <c r="K36" s="20" t="e">
        <f t="shared" si="2"/>
        <v>#DIV/0!</v>
      </c>
    </row>
    <row r="37" spans="1:11" s="1" customFormat="1" ht="31.5" hidden="1" customHeight="1">
      <c r="A37" s="22" t="s">
        <v>98</v>
      </c>
      <c r="B37" s="25">
        <v>3500300</v>
      </c>
      <c r="C37" s="25"/>
      <c r="D37" s="25"/>
      <c r="E37" s="26" t="s">
        <v>99</v>
      </c>
      <c r="F37" s="25">
        <v>226</v>
      </c>
      <c r="G37" s="64">
        <v>0</v>
      </c>
      <c r="H37" s="20"/>
      <c r="I37" s="28"/>
      <c r="J37" s="20" t="e">
        <f t="shared" si="1"/>
        <v>#DIV/0!</v>
      </c>
      <c r="K37" s="28" t="e">
        <f t="shared" si="2"/>
        <v>#DIV/0!</v>
      </c>
    </row>
    <row r="38" spans="1:11" ht="30.75" hidden="1" customHeight="1">
      <c r="A38" s="139" t="s">
        <v>131</v>
      </c>
      <c r="B38" s="26" t="s">
        <v>34</v>
      </c>
      <c r="C38" s="42"/>
      <c r="D38" s="25"/>
      <c r="E38" s="26" t="s">
        <v>17</v>
      </c>
      <c r="F38" s="25">
        <v>225</v>
      </c>
      <c r="G38" s="63">
        <v>0</v>
      </c>
      <c r="H38" s="20"/>
      <c r="I38" s="20"/>
      <c r="J38" s="20" t="e">
        <f t="shared" si="1"/>
        <v>#DIV/0!</v>
      </c>
      <c r="K38" s="20" t="e">
        <f t="shared" si="2"/>
        <v>#DIV/0!</v>
      </c>
    </row>
    <row r="39" spans="1:11" ht="53.25" customHeight="1">
      <c r="A39" s="140"/>
      <c r="B39" s="26" t="s">
        <v>34</v>
      </c>
      <c r="C39" s="42"/>
      <c r="D39" s="25"/>
      <c r="E39" s="26" t="s">
        <v>17</v>
      </c>
      <c r="F39" s="25">
        <v>225</v>
      </c>
      <c r="G39" s="63"/>
      <c r="H39" s="20">
        <v>968.39800000000002</v>
      </c>
      <c r="I39" s="20">
        <v>659.19500000000005</v>
      </c>
      <c r="J39" s="20"/>
      <c r="K39" s="20">
        <f t="shared" si="2"/>
        <v>68.070669290932045</v>
      </c>
    </row>
    <row r="40" spans="1:11" ht="74.25" customHeight="1">
      <c r="A40" s="141"/>
      <c r="B40" s="25">
        <v>700500</v>
      </c>
      <c r="C40" s="25"/>
      <c r="D40" s="25"/>
      <c r="E40" s="26" t="s">
        <v>17</v>
      </c>
      <c r="F40" s="25">
        <v>226</v>
      </c>
      <c r="G40" s="63"/>
      <c r="H40" s="90">
        <v>13249.885</v>
      </c>
      <c r="I40" s="90">
        <v>11949.85</v>
      </c>
      <c r="J40" s="20"/>
      <c r="K40" s="28">
        <f t="shared" ref="K40" si="3">I40/H40*100</f>
        <v>90.188329936448511</v>
      </c>
    </row>
    <row r="41" spans="1:11" ht="68.25" hidden="1" customHeight="1">
      <c r="A41" s="101" t="s">
        <v>116</v>
      </c>
      <c r="B41" s="102">
        <v>7955300</v>
      </c>
      <c r="C41" s="103"/>
      <c r="D41" s="103"/>
      <c r="E41" s="98" t="s">
        <v>17</v>
      </c>
      <c r="F41" s="99">
        <v>310</v>
      </c>
      <c r="G41" s="106">
        <v>0</v>
      </c>
      <c r="H41" s="107">
        <v>0</v>
      </c>
      <c r="I41" s="108">
        <v>0</v>
      </c>
      <c r="J41" s="92">
        <v>0</v>
      </c>
      <c r="K41" s="92">
        <v>0</v>
      </c>
    </row>
    <row r="42" spans="1:11" ht="27" customHeight="1">
      <c r="A42" s="199" t="s">
        <v>35</v>
      </c>
      <c r="B42" s="200"/>
      <c r="C42" s="199"/>
      <c r="D42" s="199"/>
      <c r="E42" s="200"/>
      <c r="F42" s="200"/>
      <c r="G42" s="198">
        <f>G47+G48+G56+G57+G58+G59+G60+G62+G63+G64+G65+G75+G76+G77+G79</f>
        <v>181719.9</v>
      </c>
      <c r="H42" s="198">
        <f>H47+H48+H56+H57+H58+H59+H60+H63+H64+H65+H77+H79+H62</f>
        <v>70057.00900000002</v>
      </c>
      <c r="I42" s="198">
        <f>I47+I48+I56+I57+I58+I59+I60+I62+I63+I64+I65+I77+I79</f>
        <v>70057.00900000002</v>
      </c>
      <c r="J42" s="198">
        <f t="shared" ref="J42:J46" si="4">I42/G42*100</f>
        <v>38.55219433864977</v>
      </c>
      <c r="K42" s="198">
        <f t="shared" si="2"/>
        <v>100</v>
      </c>
    </row>
    <row r="43" spans="1:11" ht="15.75" hidden="1" customHeight="1">
      <c r="A43" s="19" t="s">
        <v>36</v>
      </c>
      <c r="B43" s="10"/>
      <c r="C43" s="19">
        <v>0</v>
      </c>
      <c r="D43" s="19"/>
      <c r="E43" s="10"/>
      <c r="F43" s="10"/>
      <c r="G43" s="20"/>
      <c r="H43" s="20"/>
      <c r="I43" s="20"/>
      <c r="J43" s="18" t="e">
        <f t="shared" si="4"/>
        <v>#DIV/0!</v>
      </c>
      <c r="K43" s="115" t="e">
        <f t="shared" si="2"/>
        <v>#DIV/0!</v>
      </c>
    </row>
    <row r="44" spans="1:11" ht="15.75" hidden="1" customHeight="1">
      <c r="A44" s="19" t="s">
        <v>37</v>
      </c>
      <c r="B44" s="10"/>
      <c r="C44" s="19">
        <v>5580000</v>
      </c>
      <c r="D44" s="19"/>
      <c r="E44" s="10"/>
      <c r="F44" s="10"/>
      <c r="G44" s="20"/>
      <c r="H44" s="20"/>
      <c r="I44" s="20"/>
      <c r="J44" s="18" t="e">
        <f t="shared" si="4"/>
        <v>#DIV/0!</v>
      </c>
      <c r="K44" s="115" t="e">
        <f t="shared" si="2"/>
        <v>#DIV/0!</v>
      </c>
    </row>
    <row r="45" spans="1:11" ht="15.75" hidden="1" customHeight="1">
      <c r="A45" s="19" t="s">
        <v>38</v>
      </c>
      <c r="B45" s="10"/>
      <c r="C45" s="19">
        <v>0</v>
      </c>
      <c r="D45" s="19"/>
      <c r="E45" s="10"/>
      <c r="F45" s="10"/>
      <c r="G45" s="20"/>
      <c r="H45" s="20"/>
      <c r="I45" s="20"/>
      <c r="J45" s="18" t="e">
        <f t="shared" si="4"/>
        <v>#DIV/0!</v>
      </c>
      <c r="K45" s="115" t="e">
        <f t="shared" si="2"/>
        <v>#DIV/0!</v>
      </c>
    </row>
    <row r="46" spans="1:11" ht="15.75" hidden="1" customHeight="1">
      <c r="A46" s="19" t="s">
        <v>37</v>
      </c>
      <c r="B46" s="10"/>
      <c r="C46" s="19">
        <v>4064300</v>
      </c>
      <c r="D46" s="19"/>
      <c r="E46" s="10"/>
      <c r="F46" s="10"/>
      <c r="G46" s="20"/>
      <c r="H46" s="20"/>
      <c r="I46" s="20"/>
      <c r="J46" s="18" t="e">
        <f t="shared" si="4"/>
        <v>#DIV/0!</v>
      </c>
      <c r="K46" s="115" t="e">
        <f t="shared" si="2"/>
        <v>#DIV/0!</v>
      </c>
    </row>
    <row r="47" spans="1:11" ht="42" customHeight="1">
      <c r="A47" s="147" t="s">
        <v>23</v>
      </c>
      <c r="B47" s="99">
        <v>1020102</v>
      </c>
      <c r="C47" s="99"/>
      <c r="D47" s="99"/>
      <c r="E47" s="98" t="s">
        <v>24</v>
      </c>
      <c r="F47" s="99">
        <v>226</v>
      </c>
      <c r="G47" s="110"/>
      <c r="H47" s="111">
        <v>469.08100000000002</v>
      </c>
      <c r="I47" s="111">
        <v>469.08100000000002</v>
      </c>
      <c r="J47" s="68"/>
      <c r="K47" s="68">
        <f t="shared" si="2"/>
        <v>100</v>
      </c>
    </row>
    <row r="48" spans="1:11" ht="50.25" customHeight="1">
      <c r="A48" s="148"/>
      <c r="B48" s="99">
        <v>1020102</v>
      </c>
      <c r="C48" s="99"/>
      <c r="D48" s="99"/>
      <c r="E48" s="98" t="s">
        <v>24</v>
      </c>
      <c r="F48" s="99">
        <v>310</v>
      </c>
      <c r="G48" s="112">
        <v>31313</v>
      </c>
      <c r="H48" s="113">
        <v>27721.085999999999</v>
      </c>
      <c r="I48" s="113">
        <v>27721.085999999999</v>
      </c>
      <c r="J48" s="68">
        <f>I48/G48*100</f>
        <v>88.529000734519201</v>
      </c>
      <c r="K48" s="68">
        <f t="shared" si="2"/>
        <v>100</v>
      </c>
    </row>
    <row r="49" spans="1:12" ht="25.5" hidden="1" customHeight="1">
      <c r="A49" s="75" t="s">
        <v>39</v>
      </c>
      <c r="B49" s="82">
        <v>3510501</v>
      </c>
      <c r="C49" s="82"/>
      <c r="D49" s="82"/>
      <c r="E49" s="26" t="s">
        <v>17</v>
      </c>
      <c r="F49" s="25">
        <v>225</v>
      </c>
      <c r="G49" s="66"/>
      <c r="H49" s="66"/>
      <c r="I49" s="67"/>
      <c r="J49" s="20" t="e">
        <f>I49/G49*100</f>
        <v>#DIV/0!</v>
      </c>
      <c r="K49" s="20" t="e">
        <f>I49/H49*100</f>
        <v>#DIV/0!</v>
      </c>
    </row>
    <row r="50" spans="1:12" ht="24" hidden="1" customHeight="1">
      <c r="A50" s="75" t="s">
        <v>40</v>
      </c>
      <c r="B50" s="82">
        <v>3510503</v>
      </c>
      <c r="C50" s="82"/>
      <c r="D50" s="82"/>
      <c r="E50" s="26" t="s">
        <v>17</v>
      </c>
      <c r="F50" s="25">
        <v>225</v>
      </c>
      <c r="G50" s="20"/>
      <c r="H50" s="20"/>
      <c r="I50" s="29"/>
      <c r="J50" s="20" t="e">
        <f>I50/G50*100</f>
        <v>#DIV/0!</v>
      </c>
      <c r="K50" s="20" t="e">
        <f>I50/H50*100</f>
        <v>#DIV/0!</v>
      </c>
    </row>
    <row r="51" spans="1:12" ht="24" hidden="1" customHeight="1">
      <c r="A51" s="75"/>
      <c r="B51" s="82">
        <v>3510503</v>
      </c>
      <c r="C51" s="82"/>
      <c r="D51" s="82"/>
      <c r="E51" s="26" t="s">
        <v>17</v>
      </c>
      <c r="F51" s="25">
        <v>226</v>
      </c>
      <c r="G51" s="20"/>
      <c r="H51" s="20"/>
      <c r="I51" s="29"/>
      <c r="J51" s="20" t="e">
        <f>I51/G51*100</f>
        <v>#DIV/0!</v>
      </c>
      <c r="K51" s="20" t="e">
        <f>I51/H51*100</f>
        <v>#DIV/0!</v>
      </c>
    </row>
    <row r="52" spans="1:12" ht="41.25" hidden="1" customHeight="1">
      <c r="A52" s="73"/>
      <c r="B52" s="25">
        <v>3510510</v>
      </c>
      <c r="C52" s="25"/>
      <c r="D52" s="25"/>
      <c r="E52" s="25">
        <v>500</v>
      </c>
      <c r="F52" s="25">
        <v>226</v>
      </c>
      <c r="G52" s="20"/>
      <c r="H52" s="20"/>
      <c r="I52" s="29"/>
      <c r="J52" s="20"/>
      <c r="K52" s="20"/>
      <c r="L52" s="30"/>
    </row>
    <row r="53" spans="1:12" ht="41.25" hidden="1" customHeight="1">
      <c r="A53" s="70" t="s">
        <v>41</v>
      </c>
      <c r="B53" s="82">
        <v>3510510</v>
      </c>
      <c r="C53" s="82"/>
      <c r="D53" s="82"/>
      <c r="E53" s="26" t="s">
        <v>13</v>
      </c>
      <c r="F53" s="25">
        <v>241</v>
      </c>
      <c r="G53" s="20"/>
      <c r="H53" s="20"/>
      <c r="I53" s="29"/>
      <c r="J53" s="20"/>
      <c r="K53" s="20"/>
      <c r="L53" s="30"/>
    </row>
    <row r="54" spans="1:12" ht="30" hidden="1" customHeight="1">
      <c r="A54" s="73"/>
      <c r="B54" s="82">
        <v>3510510</v>
      </c>
      <c r="C54" s="82"/>
      <c r="D54" s="82"/>
      <c r="E54" s="26" t="s">
        <v>13</v>
      </c>
      <c r="F54" s="25">
        <v>242</v>
      </c>
      <c r="G54" s="20"/>
      <c r="H54" s="20"/>
      <c r="I54" s="29"/>
      <c r="J54" s="20"/>
      <c r="K54" s="20"/>
    </row>
    <row r="55" spans="1:12" ht="41.25" hidden="1" customHeight="1">
      <c r="A55" s="74"/>
      <c r="B55" s="82">
        <v>3510510</v>
      </c>
      <c r="C55" s="82"/>
      <c r="D55" s="82"/>
      <c r="E55" s="26" t="s">
        <v>42</v>
      </c>
      <c r="F55" s="25">
        <v>226</v>
      </c>
      <c r="G55" s="20"/>
      <c r="H55" s="20"/>
      <c r="I55" s="29"/>
      <c r="J55" s="20"/>
      <c r="K55" s="20"/>
    </row>
    <row r="56" spans="1:12" ht="42.75" customHeight="1">
      <c r="A56" s="75" t="s">
        <v>43</v>
      </c>
      <c r="B56" s="82">
        <v>3510511</v>
      </c>
      <c r="C56" s="82"/>
      <c r="D56" s="82"/>
      <c r="E56" s="26" t="s">
        <v>13</v>
      </c>
      <c r="F56" s="25">
        <v>241</v>
      </c>
      <c r="G56" s="20">
        <v>9239</v>
      </c>
      <c r="H56" s="20">
        <v>9239</v>
      </c>
      <c r="I56" s="20">
        <v>9239</v>
      </c>
      <c r="J56" s="20">
        <f>I56/G56*100</f>
        <v>100</v>
      </c>
      <c r="K56" s="20">
        <f t="shared" ref="K56:K58" si="5">I56/H56*100</f>
        <v>100</v>
      </c>
    </row>
    <row r="57" spans="1:12" ht="53.25" customHeight="1">
      <c r="A57" s="75" t="s">
        <v>44</v>
      </c>
      <c r="B57" s="82">
        <v>3510512</v>
      </c>
      <c r="C57" s="82"/>
      <c r="D57" s="82"/>
      <c r="E57" s="26" t="s">
        <v>13</v>
      </c>
      <c r="F57" s="25">
        <v>241</v>
      </c>
      <c r="G57" s="20">
        <v>1316</v>
      </c>
      <c r="H57" s="20">
        <v>1174.1120000000001</v>
      </c>
      <c r="I57" s="20">
        <v>1174.1120000000001</v>
      </c>
      <c r="J57" s="20">
        <f>I57/G57*100</f>
        <v>89.218237082066878</v>
      </c>
      <c r="K57" s="20">
        <f t="shared" si="5"/>
        <v>100</v>
      </c>
    </row>
    <row r="58" spans="1:12" ht="45.75" customHeight="1">
      <c r="A58" s="75" t="s">
        <v>45</v>
      </c>
      <c r="B58" s="82">
        <v>3510513</v>
      </c>
      <c r="C58" s="82"/>
      <c r="D58" s="82"/>
      <c r="E58" s="26" t="s">
        <v>13</v>
      </c>
      <c r="F58" s="25">
        <v>241</v>
      </c>
      <c r="G58" s="20">
        <v>14457</v>
      </c>
      <c r="H58" s="20">
        <v>14439.209000000001</v>
      </c>
      <c r="I58" s="20">
        <v>14439.209000000001</v>
      </c>
      <c r="J58" s="20">
        <f>I58/G58*100</f>
        <v>99.87693850729751</v>
      </c>
      <c r="K58" s="20">
        <f t="shared" si="5"/>
        <v>100</v>
      </c>
    </row>
    <row r="59" spans="1:12" ht="51.75" customHeight="1">
      <c r="A59" s="139" t="s">
        <v>128</v>
      </c>
      <c r="B59" s="41">
        <v>3510514</v>
      </c>
      <c r="C59" s="25"/>
      <c r="D59" s="25"/>
      <c r="E59" s="26" t="s">
        <v>13</v>
      </c>
      <c r="F59" s="41">
        <v>241</v>
      </c>
      <c r="G59" s="45">
        <v>9151.5</v>
      </c>
      <c r="H59" s="45">
        <v>8485.0740000000005</v>
      </c>
      <c r="I59" s="45">
        <v>8485.0740000000005</v>
      </c>
      <c r="J59" s="20">
        <f>I59/G59*100</f>
        <v>92.717849532863468</v>
      </c>
      <c r="K59" s="45">
        <f>I59/H59*100</f>
        <v>100</v>
      </c>
    </row>
    <row r="60" spans="1:12" ht="44.25" customHeight="1">
      <c r="A60" s="152"/>
      <c r="B60" s="41">
        <v>3510514</v>
      </c>
      <c r="C60" s="93"/>
      <c r="D60" s="93"/>
      <c r="E60" s="26" t="s">
        <v>13</v>
      </c>
      <c r="F60" s="41">
        <v>242</v>
      </c>
      <c r="G60" s="45">
        <v>1863.4</v>
      </c>
      <c r="H60" s="45">
        <v>1595.884</v>
      </c>
      <c r="I60" s="45">
        <v>1595.884</v>
      </c>
      <c r="J60" s="20">
        <f>I60/G60*100</f>
        <v>85.643662123000965</v>
      </c>
      <c r="K60" s="45">
        <f>I60/H60*100</f>
        <v>100</v>
      </c>
    </row>
    <row r="61" spans="1:12" ht="66.75" hidden="1" customHeight="1">
      <c r="A61" s="65" t="s">
        <v>95</v>
      </c>
      <c r="B61" s="83">
        <v>3510515</v>
      </c>
      <c r="C61" s="82"/>
      <c r="D61" s="82"/>
      <c r="E61" s="44" t="s">
        <v>13</v>
      </c>
      <c r="F61" s="43">
        <v>241</v>
      </c>
      <c r="G61" s="20">
        <v>0</v>
      </c>
      <c r="H61" s="58"/>
      <c r="I61" s="58"/>
      <c r="J61" s="20" t="e">
        <f t="shared" ref="J61:J78" si="6">I61/G61*100</f>
        <v>#DIV/0!</v>
      </c>
      <c r="K61" s="45" t="e">
        <f t="shared" ref="K61:K62" si="7">I61/H61*100</f>
        <v>#DIV/0!</v>
      </c>
    </row>
    <row r="62" spans="1:12" ht="93" customHeight="1">
      <c r="A62" s="129" t="s">
        <v>151</v>
      </c>
      <c r="B62" s="83">
        <v>3510516</v>
      </c>
      <c r="C62" s="82"/>
      <c r="D62" s="82"/>
      <c r="E62" s="44" t="s">
        <v>13</v>
      </c>
      <c r="F62" s="43">
        <v>241</v>
      </c>
      <c r="G62" s="20">
        <v>250</v>
      </c>
      <c r="H62" s="58">
        <v>278.899</v>
      </c>
      <c r="I62" s="58">
        <v>278.899</v>
      </c>
      <c r="J62" s="20">
        <f t="shared" si="6"/>
        <v>111.5596</v>
      </c>
      <c r="K62" s="45">
        <f t="shared" si="7"/>
        <v>100</v>
      </c>
    </row>
    <row r="63" spans="1:12" ht="64.5" customHeight="1">
      <c r="A63" s="136" t="s">
        <v>150</v>
      </c>
      <c r="B63" s="41">
        <v>3510519</v>
      </c>
      <c r="C63" s="25"/>
      <c r="D63" s="25"/>
      <c r="E63" s="26" t="s">
        <v>13</v>
      </c>
      <c r="F63" s="41">
        <v>241</v>
      </c>
      <c r="G63" s="45"/>
      <c r="H63" s="45">
        <v>400.66500000000002</v>
      </c>
      <c r="I63" s="45">
        <v>400.66500000000002</v>
      </c>
      <c r="J63" s="20"/>
      <c r="K63" s="45">
        <f t="shared" ref="K63" si="8">I63/H63*100</f>
        <v>100</v>
      </c>
    </row>
    <row r="64" spans="1:12" ht="36.75" customHeight="1">
      <c r="A64" s="138"/>
      <c r="B64" s="41">
        <v>3510519</v>
      </c>
      <c r="C64" s="93"/>
      <c r="D64" s="93"/>
      <c r="E64" s="26" t="s">
        <v>13</v>
      </c>
      <c r="F64" s="41">
        <v>242</v>
      </c>
      <c r="G64" s="45"/>
      <c r="H64" s="45">
        <v>120.58199999999999</v>
      </c>
      <c r="I64" s="45">
        <v>120.58199999999999</v>
      </c>
      <c r="J64" s="20"/>
      <c r="K64" s="45">
        <f>I64/H64*100</f>
        <v>100</v>
      </c>
    </row>
    <row r="65" spans="1:11" ht="110.25" customHeight="1">
      <c r="A65" s="124" t="s">
        <v>149</v>
      </c>
      <c r="B65" s="41">
        <v>3510521</v>
      </c>
      <c r="C65" s="93"/>
      <c r="D65" s="93"/>
      <c r="E65" s="26" t="s">
        <v>13</v>
      </c>
      <c r="F65" s="41">
        <v>241</v>
      </c>
      <c r="G65" s="45"/>
      <c r="H65" s="45">
        <v>2778.6109999999999</v>
      </c>
      <c r="I65" s="45">
        <v>2778.6109999999999</v>
      </c>
      <c r="J65" s="20"/>
      <c r="K65" s="45">
        <f>I65/H65*100</f>
        <v>100</v>
      </c>
    </row>
    <row r="66" spans="1:11" ht="57" hidden="1" customHeight="1">
      <c r="A66" s="75" t="s">
        <v>46</v>
      </c>
      <c r="B66" s="79">
        <v>7953200</v>
      </c>
      <c r="C66" s="75"/>
      <c r="D66" s="75"/>
      <c r="E66" s="24" t="s">
        <v>17</v>
      </c>
      <c r="F66" s="10">
        <v>225</v>
      </c>
      <c r="G66" s="20"/>
      <c r="H66" s="20"/>
      <c r="I66" s="29"/>
      <c r="J66" s="20" t="e">
        <f t="shared" si="6"/>
        <v>#DIV/0!</v>
      </c>
      <c r="K66" s="45" t="e">
        <f t="shared" ref="K66:K74" si="9">I66/H66*100</f>
        <v>#DIV/0!</v>
      </c>
    </row>
    <row r="67" spans="1:11" ht="51" hidden="1" customHeight="1">
      <c r="A67" s="157" t="s">
        <v>111</v>
      </c>
      <c r="B67" s="82">
        <v>3510519</v>
      </c>
      <c r="C67" s="82"/>
      <c r="D67" s="82"/>
      <c r="E67" s="26" t="s">
        <v>13</v>
      </c>
      <c r="F67" s="25">
        <v>241</v>
      </c>
      <c r="G67" s="20">
        <v>0</v>
      </c>
      <c r="H67" s="20"/>
      <c r="I67" s="20"/>
      <c r="J67" s="20" t="e">
        <f t="shared" si="6"/>
        <v>#DIV/0!</v>
      </c>
      <c r="K67" s="45" t="e">
        <f t="shared" si="9"/>
        <v>#DIV/0!</v>
      </c>
    </row>
    <row r="68" spans="1:11" ht="47.25" hidden="1" customHeight="1">
      <c r="A68" s="159"/>
      <c r="B68" s="82">
        <v>3510519</v>
      </c>
      <c r="C68" s="82"/>
      <c r="D68" s="82"/>
      <c r="E68" s="26" t="s">
        <v>13</v>
      </c>
      <c r="F68" s="25">
        <v>242</v>
      </c>
      <c r="G68" s="20">
        <v>0</v>
      </c>
      <c r="H68" s="20"/>
      <c r="I68" s="20"/>
      <c r="J68" s="20" t="e">
        <f t="shared" si="6"/>
        <v>#DIV/0!</v>
      </c>
      <c r="K68" s="45" t="e">
        <f t="shared" si="9"/>
        <v>#DIV/0!</v>
      </c>
    </row>
    <row r="69" spans="1:11" ht="34.5" hidden="1" customHeight="1">
      <c r="A69" s="157" t="s">
        <v>112</v>
      </c>
      <c r="B69" s="82">
        <v>3510520</v>
      </c>
      <c r="C69" s="82"/>
      <c r="D69" s="82"/>
      <c r="E69" s="26" t="s">
        <v>13</v>
      </c>
      <c r="F69" s="25">
        <v>241</v>
      </c>
      <c r="G69" s="20">
        <v>0</v>
      </c>
      <c r="H69" s="20"/>
      <c r="I69" s="20"/>
      <c r="J69" s="20" t="e">
        <f t="shared" si="6"/>
        <v>#DIV/0!</v>
      </c>
      <c r="K69" s="45" t="e">
        <f t="shared" si="9"/>
        <v>#DIV/0!</v>
      </c>
    </row>
    <row r="70" spans="1:11" ht="34.5" hidden="1" customHeight="1">
      <c r="A70" s="159"/>
      <c r="B70" s="82">
        <v>3510520</v>
      </c>
      <c r="C70" s="82"/>
      <c r="D70" s="82"/>
      <c r="E70" s="26" t="s">
        <v>13</v>
      </c>
      <c r="F70" s="25">
        <v>242</v>
      </c>
      <c r="G70" s="20">
        <v>0</v>
      </c>
      <c r="H70" s="20"/>
      <c r="I70" s="20"/>
      <c r="J70" s="20" t="e">
        <f t="shared" si="6"/>
        <v>#DIV/0!</v>
      </c>
      <c r="K70" s="45" t="e">
        <f t="shared" si="9"/>
        <v>#DIV/0!</v>
      </c>
    </row>
    <row r="71" spans="1:11" ht="51" hidden="1" customHeight="1">
      <c r="A71" s="186" t="s">
        <v>117</v>
      </c>
      <c r="B71" s="188">
        <v>7951500</v>
      </c>
      <c r="C71" s="104"/>
      <c r="D71" s="104"/>
      <c r="E71" s="145" t="s">
        <v>24</v>
      </c>
      <c r="F71" s="99">
        <v>226</v>
      </c>
      <c r="G71" s="96">
        <v>0</v>
      </c>
      <c r="H71" s="96">
        <v>0</v>
      </c>
      <c r="I71" s="96">
        <v>0</v>
      </c>
      <c r="J71" s="20" t="e">
        <f t="shared" si="6"/>
        <v>#DIV/0!</v>
      </c>
      <c r="K71" s="45" t="e">
        <f t="shared" si="9"/>
        <v>#DIV/0!</v>
      </c>
    </row>
    <row r="72" spans="1:11" ht="48" hidden="1" customHeight="1">
      <c r="A72" s="187"/>
      <c r="B72" s="189"/>
      <c r="C72" s="104"/>
      <c r="D72" s="104"/>
      <c r="E72" s="146"/>
      <c r="F72" s="99">
        <v>310</v>
      </c>
      <c r="G72" s="96">
        <v>0</v>
      </c>
      <c r="H72" s="96">
        <v>0</v>
      </c>
      <c r="I72" s="96">
        <v>0</v>
      </c>
      <c r="J72" s="20" t="e">
        <f t="shared" si="6"/>
        <v>#DIV/0!</v>
      </c>
      <c r="K72" s="45" t="e">
        <f t="shared" si="9"/>
        <v>#DIV/0!</v>
      </c>
    </row>
    <row r="73" spans="1:11" ht="61.5" hidden="1" customHeight="1">
      <c r="A73" s="22" t="s">
        <v>100</v>
      </c>
      <c r="B73" s="82">
        <v>7954200</v>
      </c>
      <c r="C73" s="82"/>
      <c r="D73" s="82"/>
      <c r="E73" s="26" t="s">
        <v>17</v>
      </c>
      <c r="F73" s="25">
        <v>225</v>
      </c>
      <c r="G73" s="20"/>
      <c r="H73" s="20"/>
      <c r="I73" s="20"/>
      <c r="J73" s="20" t="e">
        <f t="shared" si="6"/>
        <v>#DIV/0!</v>
      </c>
      <c r="K73" s="45" t="e">
        <f t="shared" si="9"/>
        <v>#DIV/0!</v>
      </c>
    </row>
    <row r="74" spans="1:11" ht="42.75" hidden="1" customHeight="1">
      <c r="A74" s="125" t="s">
        <v>129</v>
      </c>
      <c r="B74" s="31" t="s">
        <v>34</v>
      </c>
      <c r="C74" s="82"/>
      <c r="D74" s="82"/>
      <c r="E74" s="26" t="s">
        <v>17</v>
      </c>
      <c r="F74" s="25">
        <v>225</v>
      </c>
      <c r="G74" s="20">
        <v>0</v>
      </c>
      <c r="H74" s="20"/>
      <c r="I74" s="20"/>
      <c r="J74" s="20" t="e">
        <f t="shared" si="6"/>
        <v>#DIV/0!</v>
      </c>
      <c r="K74" s="45" t="e">
        <f t="shared" si="9"/>
        <v>#DIV/0!</v>
      </c>
    </row>
    <row r="75" spans="1:11" ht="63.75" customHeight="1">
      <c r="A75" s="125" t="s">
        <v>130</v>
      </c>
      <c r="B75" s="31" t="s">
        <v>152</v>
      </c>
      <c r="C75" s="82"/>
      <c r="D75" s="82"/>
      <c r="E75" s="26" t="s">
        <v>13</v>
      </c>
      <c r="F75" s="25">
        <v>241</v>
      </c>
      <c r="G75" s="20">
        <v>1130</v>
      </c>
      <c r="H75" s="20"/>
      <c r="I75" s="20"/>
      <c r="J75" s="20"/>
      <c r="K75" s="45"/>
    </row>
    <row r="76" spans="1:11" ht="77.25" customHeight="1">
      <c r="A76" s="57" t="s">
        <v>153</v>
      </c>
      <c r="B76" s="31" t="s">
        <v>154</v>
      </c>
      <c r="C76" s="82"/>
      <c r="D76" s="82"/>
      <c r="E76" s="26" t="s">
        <v>13</v>
      </c>
      <c r="F76" s="25">
        <v>241</v>
      </c>
      <c r="G76" s="20">
        <v>113000</v>
      </c>
      <c r="H76" s="20"/>
      <c r="I76" s="20"/>
      <c r="J76" s="20"/>
      <c r="K76" s="20"/>
    </row>
    <row r="77" spans="1:11" ht="39.75" customHeight="1">
      <c r="A77" s="136" t="s">
        <v>129</v>
      </c>
      <c r="B77" s="31" t="s">
        <v>34</v>
      </c>
      <c r="C77" s="82"/>
      <c r="D77" s="82"/>
      <c r="E77" s="26" t="s">
        <v>17</v>
      </c>
      <c r="F77" s="25">
        <v>225</v>
      </c>
      <c r="G77" s="20"/>
      <c r="H77" s="20">
        <v>844.19500000000005</v>
      </c>
      <c r="I77" s="20">
        <v>844.19500000000005</v>
      </c>
      <c r="J77" s="20"/>
      <c r="K77" s="20">
        <f t="shared" ref="K77:K79" si="10">I77/H77*100</f>
        <v>100</v>
      </c>
    </row>
    <row r="78" spans="1:11" ht="39" hidden="1" customHeight="1">
      <c r="A78" s="137"/>
      <c r="B78" s="60" t="s">
        <v>34</v>
      </c>
      <c r="C78" s="75"/>
      <c r="D78" s="75"/>
      <c r="E78" s="26" t="s">
        <v>17</v>
      </c>
      <c r="F78" s="19">
        <v>226</v>
      </c>
      <c r="G78" s="20"/>
      <c r="H78" s="20"/>
      <c r="I78" s="29"/>
      <c r="J78" s="20" t="e">
        <f t="shared" si="6"/>
        <v>#DIV/0!</v>
      </c>
      <c r="K78" s="20" t="e">
        <f t="shared" si="10"/>
        <v>#DIV/0!</v>
      </c>
    </row>
    <row r="79" spans="1:11" ht="39" customHeight="1">
      <c r="A79" s="138"/>
      <c r="B79" s="31" t="s">
        <v>34</v>
      </c>
      <c r="C79" s="82"/>
      <c r="D79" s="82"/>
      <c r="E79" s="26" t="s">
        <v>17</v>
      </c>
      <c r="F79" s="25">
        <v>226</v>
      </c>
      <c r="G79" s="20"/>
      <c r="H79" s="20">
        <v>2510.6109999999999</v>
      </c>
      <c r="I79" s="29">
        <v>2510.6109999999999</v>
      </c>
      <c r="J79" s="20"/>
      <c r="K79" s="20">
        <f t="shared" si="10"/>
        <v>100</v>
      </c>
    </row>
    <row r="80" spans="1:11" ht="29.25" customHeight="1">
      <c r="A80" s="201" t="s">
        <v>47</v>
      </c>
      <c r="B80" s="202"/>
      <c r="C80" s="201"/>
      <c r="D80" s="201"/>
      <c r="E80" s="201"/>
      <c r="F80" s="203"/>
      <c r="G80" s="198">
        <f>G86+G87+G88+G89+G98+G114+G128+G133+G146+G147+G151+G152+G153+G172+G187+G204+G219+G233+G254+G154+G155+G156</f>
        <v>476127.1</v>
      </c>
      <c r="H80" s="198">
        <f t="shared" ref="H80:I80" si="11">H86+H87+H88+H89+H98+H114+H128+H133+H146+H147+H151+H152+H153+H172+H187+H204+H219+H233+H254+H154+H155+H156</f>
        <v>289719.81380999996</v>
      </c>
      <c r="I80" s="198">
        <f t="shared" si="11"/>
        <v>286883.81380999996</v>
      </c>
      <c r="J80" s="198">
        <f t="shared" ref="J80:J84" si="12">I80/G80*100</f>
        <v>60.253620054393032</v>
      </c>
      <c r="K80" s="198">
        <f t="shared" ref="K80:K95" si="13">I80/H80*100</f>
        <v>99.021123214631132</v>
      </c>
    </row>
    <row r="81" spans="1:11" ht="19.5" hidden="1" customHeight="1">
      <c r="A81" s="19" t="s">
        <v>48</v>
      </c>
      <c r="B81" s="10"/>
      <c r="C81" s="27">
        <v>277239781.19</v>
      </c>
      <c r="D81" s="27"/>
      <c r="E81" s="27">
        <v>59776612.159999996</v>
      </c>
      <c r="F81" s="27"/>
      <c r="G81" s="20"/>
      <c r="H81" s="20"/>
      <c r="I81" s="20"/>
      <c r="J81" s="20" t="e">
        <f t="shared" si="12"/>
        <v>#DIV/0!</v>
      </c>
      <c r="K81" s="20" t="e">
        <f t="shared" si="13"/>
        <v>#DIV/0!</v>
      </c>
    </row>
    <row r="82" spans="1:11" ht="19.5" hidden="1" customHeight="1">
      <c r="A82" s="19" t="s">
        <v>37</v>
      </c>
      <c r="B82" s="10"/>
      <c r="C82" s="27">
        <v>383867963.26999998</v>
      </c>
      <c r="D82" s="27"/>
      <c r="E82" s="27">
        <v>141238608.25999999</v>
      </c>
      <c r="F82" s="27"/>
      <c r="G82" s="20"/>
      <c r="H82" s="20"/>
      <c r="I82" s="20"/>
      <c r="J82" s="20" t="e">
        <f t="shared" si="12"/>
        <v>#DIV/0!</v>
      </c>
      <c r="K82" s="20" t="e">
        <f t="shared" si="13"/>
        <v>#DIV/0!</v>
      </c>
    </row>
    <row r="83" spans="1:11" ht="28.5" hidden="1" customHeight="1">
      <c r="A83" s="75"/>
      <c r="B83" s="10">
        <v>1020102</v>
      </c>
      <c r="C83" s="19"/>
      <c r="D83" s="19"/>
      <c r="E83" s="26" t="s">
        <v>24</v>
      </c>
      <c r="F83" s="19">
        <v>310</v>
      </c>
      <c r="G83" s="20"/>
      <c r="H83" s="20"/>
      <c r="I83" s="20"/>
      <c r="J83" s="20" t="e">
        <f t="shared" si="12"/>
        <v>#DIV/0!</v>
      </c>
      <c r="K83" s="20" t="e">
        <f t="shared" si="13"/>
        <v>#DIV/0!</v>
      </c>
    </row>
    <row r="84" spans="1:11" ht="27" hidden="1" customHeight="1">
      <c r="A84" s="21"/>
      <c r="B84" s="10">
        <v>1020102</v>
      </c>
      <c r="C84" s="19"/>
      <c r="D84" s="19"/>
      <c r="E84" s="26" t="s">
        <v>24</v>
      </c>
      <c r="F84" s="19">
        <v>226</v>
      </c>
      <c r="G84" s="20"/>
      <c r="H84" s="20"/>
      <c r="I84" s="20"/>
      <c r="J84" s="20" t="e">
        <f t="shared" si="12"/>
        <v>#DIV/0!</v>
      </c>
      <c r="K84" s="20" t="e">
        <f t="shared" si="13"/>
        <v>#DIV/0!</v>
      </c>
    </row>
    <row r="85" spans="1:11" ht="45" hidden="1" customHeight="1">
      <c r="A85" s="147" t="s">
        <v>49</v>
      </c>
      <c r="B85" s="149">
        <v>1020102</v>
      </c>
      <c r="C85" s="105"/>
      <c r="D85" s="105"/>
      <c r="E85" s="145" t="s">
        <v>24</v>
      </c>
      <c r="F85" s="103">
        <v>226</v>
      </c>
      <c r="G85" s="96">
        <v>0</v>
      </c>
      <c r="H85" s="96">
        <v>0</v>
      </c>
      <c r="I85" s="96">
        <v>0</v>
      </c>
      <c r="J85" s="68">
        <v>0</v>
      </c>
      <c r="K85" s="68">
        <v>0</v>
      </c>
    </row>
    <row r="86" spans="1:11" ht="27.75" hidden="1" customHeight="1">
      <c r="A86" s="148"/>
      <c r="B86" s="150"/>
      <c r="C86" s="105"/>
      <c r="D86" s="105"/>
      <c r="E86" s="146"/>
      <c r="F86" s="103">
        <v>310</v>
      </c>
      <c r="G86" s="96">
        <v>0</v>
      </c>
      <c r="H86" s="96">
        <v>0</v>
      </c>
      <c r="I86" s="96">
        <v>0</v>
      </c>
      <c r="J86" s="68">
        <v>0</v>
      </c>
      <c r="K86" s="68">
        <v>0</v>
      </c>
    </row>
    <row r="87" spans="1:11" s="37" customFormat="1" ht="43.5" hidden="1" customHeight="1">
      <c r="A87" s="34" t="s">
        <v>50</v>
      </c>
      <c r="B87" s="35" t="s">
        <v>34</v>
      </c>
      <c r="C87" s="36"/>
      <c r="D87" s="36"/>
      <c r="E87" s="35" t="s">
        <v>17</v>
      </c>
      <c r="F87" s="36">
        <v>225</v>
      </c>
      <c r="G87" s="33"/>
      <c r="H87" s="33"/>
      <c r="I87" s="33"/>
      <c r="J87" s="33"/>
      <c r="K87" s="33" t="e">
        <f t="shared" si="13"/>
        <v>#DIV/0!</v>
      </c>
    </row>
    <row r="88" spans="1:11" s="37" customFormat="1" ht="74.25" customHeight="1">
      <c r="A88" s="123" t="s">
        <v>49</v>
      </c>
      <c r="B88" s="35" t="s">
        <v>146</v>
      </c>
      <c r="C88" s="36"/>
      <c r="D88" s="36"/>
      <c r="E88" s="35" t="s">
        <v>24</v>
      </c>
      <c r="F88" s="36">
        <v>226</v>
      </c>
      <c r="G88" s="33">
        <v>300</v>
      </c>
      <c r="H88" s="33">
        <v>300</v>
      </c>
      <c r="I88" s="33">
        <v>300</v>
      </c>
      <c r="J88" s="33">
        <f>I88/G88*100</f>
        <v>100</v>
      </c>
      <c r="K88" s="33">
        <f t="shared" si="13"/>
        <v>100</v>
      </c>
    </row>
    <row r="89" spans="1:11" s="37" customFormat="1" ht="27" customHeight="1">
      <c r="A89" s="168" t="s">
        <v>51</v>
      </c>
      <c r="B89" s="84">
        <v>6000100</v>
      </c>
      <c r="C89" s="36"/>
      <c r="D89" s="36"/>
      <c r="E89" s="35" t="s">
        <v>17</v>
      </c>
      <c r="F89" s="36"/>
      <c r="G89" s="33">
        <f>SUM(G91:G97)</f>
        <v>70000</v>
      </c>
      <c r="H89" s="33">
        <f>SUM(H91:H97)</f>
        <v>88365.472810000007</v>
      </c>
      <c r="I89" s="33">
        <f>SUM(I91:I97)</f>
        <v>88365.472810000007</v>
      </c>
      <c r="J89" s="33">
        <f>I89/G89*100</f>
        <v>126.23638972857142</v>
      </c>
      <c r="K89" s="33">
        <f t="shared" si="13"/>
        <v>100</v>
      </c>
    </row>
    <row r="90" spans="1:11" s="37" customFormat="1" ht="27" hidden="1" customHeight="1">
      <c r="A90" s="169"/>
      <c r="B90" s="84">
        <v>6000100</v>
      </c>
      <c r="C90" s="36"/>
      <c r="D90" s="36"/>
      <c r="E90" s="35" t="s">
        <v>17</v>
      </c>
      <c r="F90" s="36">
        <v>225</v>
      </c>
      <c r="G90" s="33"/>
      <c r="H90" s="33"/>
      <c r="I90" s="33"/>
      <c r="J90" s="33" t="e">
        <f>I90/G90*100</f>
        <v>#DIV/0!</v>
      </c>
      <c r="K90" s="33" t="e">
        <f t="shared" si="13"/>
        <v>#DIV/0!</v>
      </c>
    </row>
    <row r="91" spans="1:11" s="37" customFormat="1" ht="27" customHeight="1">
      <c r="A91" s="169"/>
      <c r="B91" s="84">
        <v>6000100</v>
      </c>
      <c r="C91" s="36"/>
      <c r="D91" s="36"/>
      <c r="E91" s="35" t="s">
        <v>17</v>
      </c>
      <c r="F91" s="36">
        <v>223</v>
      </c>
      <c r="G91" s="33">
        <v>28000</v>
      </c>
      <c r="H91" s="33">
        <v>37392.862330000004</v>
      </c>
      <c r="I91" s="33">
        <v>37392.862330000004</v>
      </c>
      <c r="J91" s="33">
        <f>I91/G91*100</f>
        <v>133.54593689285716</v>
      </c>
      <c r="K91" s="33">
        <f t="shared" si="13"/>
        <v>100</v>
      </c>
    </row>
    <row r="92" spans="1:11" s="37" customFormat="1" ht="27" hidden="1" customHeight="1">
      <c r="A92" s="169"/>
      <c r="B92" s="84">
        <v>6000100</v>
      </c>
      <c r="C92" s="36"/>
      <c r="D92" s="36"/>
      <c r="E92" s="35" t="s">
        <v>17</v>
      </c>
      <c r="F92" s="36">
        <v>241</v>
      </c>
      <c r="G92" s="33"/>
      <c r="H92" s="33"/>
      <c r="I92" s="33"/>
      <c r="J92" s="33"/>
      <c r="K92" s="33" t="e">
        <f t="shared" si="13"/>
        <v>#DIV/0!</v>
      </c>
    </row>
    <row r="93" spans="1:11" s="37" customFormat="1" ht="27" hidden="1" customHeight="1">
      <c r="A93" s="169"/>
      <c r="B93" s="84">
        <v>6000100</v>
      </c>
      <c r="C93" s="36"/>
      <c r="D93" s="36"/>
      <c r="E93" s="35" t="s">
        <v>17</v>
      </c>
      <c r="F93" s="36">
        <v>290</v>
      </c>
      <c r="G93" s="33"/>
      <c r="H93" s="33"/>
      <c r="I93" s="33"/>
      <c r="J93" s="33"/>
      <c r="K93" s="33" t="e">
        <f t="shared" si="13"/>
        <v>#DIV/0!</v>
      </c>
    </row>
    <row r="94" spans="1:11" s="37" customFormat="1" ht="27" hidden="1" customHeight="1">
      <c r="A94" s="169"/>
      <c r="B94" s="84">
        <v>6000100</v>
      </c>
      <c r="C94" s="36"/>
      <c r="D94" s="36"/>
      <c r="E94" s="35" t="s">
        <v>17</v>
      </c>
      <c r="F94" s="36">
        <v>310</v>
      </c>
      <c r="G94" s="33"/>
      <c r="H94" s="33"/>
      <c r="I94" s="33"/>
      <c r="J94" s="33"/>
      <c r="K94" s="33" t="e">
        <f t="shared" si="13"/>
        <v>#DIV/0!</v>
      </c>
    </row>
    <row r="95" spans="1:11" s="37" customFormat="1" ht="27" customHeight="1">
      <c r="A95" s="169"/>
      <c r="B95" s="84">
        <v>6000100</v>
      </c>
      <c r="C95" s="36"/>
      <c r="D95" s="36"/>
      <c r="E95" s="35" t="s">
        <v>17</v>
      </c>
      <c r="F95" s="36">
        <v>225</v>
      </c>
      <c r="G95" s="33">
        <v>22000</v>
      </c>
      <c r="H95" s="33">
        <v>24461.006560000002</v>
      </c>
      <c r="I95" s="33">
        <v>24461.006560000002</v>
      </c>
      <c r="J95" s="33">
        <f>I95/G95*100</f>
        <v>111.18639345454547</v>
      </c>
      <c r="K95" s="33">
        <f t="shared" si="13"/>
        <v>100</v>
      </c>
    </row>
    <row r="96" spans="1:11" ht="27" customHeight="1">
      <c r="A96" s="169"/>
      <c r="B96" s="25">
        <v>6000100</v>
      </c>
      <c r="C96" s="19"/>
      <c r="D96" s="19"/>
      <c r="E96" s="26" t="s">
        <v>17</v>
      </c>
      <c r="F96" s="19">
        <v>226</v>
      </c>
      <c r="G96" s="33"/>
      <c r="H96" s="33">
        <v>0.16392000000000001</v>
      </c>
      <c r="I96" s="33">
        <v>0.16392000000000001</v>
      </c>
      <c r="J96" s="33"/>
      <c r="K96" s="33">
        <f t="shared" ref="K96" si="14">I96/H96*100</f>
        <v>100</v>
      </c>
    </row>
    <row r="97" spans="1:11" ht="26.25" customHeight="1">
      <c r="A97" s="170"/>
      <c r="B97" s="25">
        <v>6000100</v>
      </c>
      <c r="C97" s="19"/>
      <c r="D97" s="19"/>
      <c r="E97" s="26" t="s">
        <v>17</v>
      </c>
      <c r="F97" s="19">
        <v>310</v>
      </c>
      <c r="G97" s="33">
        <v>20000</v>
      </c>
      <c r="H97" s="33">
        <v>26511.439999999999</v>
      </c>
      <c r="I97" s="33">
        <v>26511.439999999999</v>
      </c>
      <c r="J97" s="33">
        <f t="shared" ref="J97" si="15">I97/G97*100</f>
        <v>132.55719999999999</v>
      </c>
      <c r="K97" s="33">
        <f>I97/H97*100</f>
        <v>100</v>
      </c>
    </row>
    <row r="98" spans="1:11" ht="27" hidden="1" customHeight="1">
      <c r="A98" s="165" t="s">
        <v>52</v>
      </c>
      <c r="B98" s="25">
        <v>6000200</v>
      </c>
      <c r="C98" s="19"/>
      <c r="D98" s="19"/>
      <c r="E98" s="26" t="s">
        <v>17</v>
      </c>
      <c r="F98" s="21"/>
      <c r="G98" s="33"/>
      <c r="H98" s="33"/>
      <c r="I98" s="33"/>
      <c r="J98" s="33" t="e">
        <f>I98/G98*100</f>
        <v>#DIV/0!</v>
      </c>
      <c r="K98" s="33" t="e">
        <f>I98/H98*100</f>
        <v>#DIV/0!</v>
      </c>
    </row>
    <row r="99" spans="1:11" ht="29.25" hidden="1" customHeight="1">
      <c r="A99" s="165"/>
      <c r="B99" s="25">
        <v>6000200</v>
      </c>
      <c r="C99" s="19"/>
      <c r="D99" s="19"/>
      <c r="E99" s="26" t="s">
        <v>17</v>
      </c>
      <c r="F99" s="19">
        <v>225</v>
      </c>
      <c r="G99" s="33"/>
      <c r="H99" s="33"/>
      <c r="I99" s="33"/>
      <c r="J99" s="33" t="e">
        <f>I99/G99*100</f>
        <v>#DIV/0!</v>
      </c>
      <c r="K99" s="33" t="e">
        <f>I99/H99*100</f>
        <v>#DIV/0!</v>
      </c>
    </row>
    <row r="100" spans="1:11" ht="27" hidden="1" customHeight="1">
      <c r="A100" s="165"/>
      <c r="B100" s="25">
        <v>6000200</v>
      </c>
      <c r="C100" s="19"/>
      <c r="D100" s="19"/>
      <c r="E100" s="26" t="s">
        <v>17</v>
      </c>
      <c r="F100" s="19">
        <v>226</v>
      </c>
      <c r="G100" s="33"/>
      <c r="H100" s="33"/>
      <c r="I100" s="33"/>
      <c r="J100" s="33" t="e">
        <f t="shared" ref="J100:J105" si="16">I100/G100*100</f>
        <v>#DIV/0!</v>
      </c>
      <c r="K100" s="33" t="e">
        <f>I100/H100*100</f>
        <v>#DIV/0!</v>
      </c>
    </row>
    <row r="101" spans="1:11" ht="27" hidden="1" customHeight="1">
      <c r="A101" s="165"/>
      <c r="B101" s="25">
        <v>6000200</v>
      </c>
      <c r="C101" s="19"/>
      <c r="D101" s="19"/>
      <c r="E101" s="26" t="s">
        <v>17</v>
      </c>
      <c r="F101" s="19">
        <v>290</v>
      </c>
      <c r="G101" s="33"/>
      <c r="H101" s="33"/>
      <c r="I101" s="33"/>
      <c r="J101" s="33"/>
      <c r="K101" s="33" t="e">
        <f t="shared" ref="K101:K102" si="17">I101/H101*100</f>
        <v>#DIV/0!</v>
      </c>
    </row>
    <row r="102" spans="1:11" ht="27" hidden="1" customHeight="1">
      <c r="A102" s="165"/>
      <c r="B102" s="25">
        <v>6000200</v>
      </c>
      <c r="C102" s="19"/>
      <c r="D102" s="19"/>
      <c r="E102" s="19">
        <v>500</v>
      </c>
      <c r="F102" s="19">
        <v>310</v>
      </c>
      <c r="G102" s="59"/>
      <c r="H102" s="59"/>
      <c r="I102" s="59"/>
      <c r="J102" s="33"/>
      <c r="K102" s="33" t="e">
        <f t="shared" si="17"/>
        <v>#DIV/0!</v>
      </c>
    </row>
    <row r="103" spans="1:11" ht="27" hidden="1" customHeight="1">
      <c r="A103" s="75"/>
      <c r="B103" s="25">
        <v>6000202</v>
      </c>
      <c r="C103" s="19"/>
      <c r="D103" s="19"/>
      <c r="E103" s="26" t="s">
        <v>17</v>
      </c>
      <c r="F103" s="19">
        <v>225</v>
      </c>
      <c r="G103" s="33"/>
      <c r="H103" s="33"/>
      <c r="I103" s="33"/>
      <c r="J103" s="33" t="e">
        <f t="shared" si="16"/>
        <v>#DIV/0!</v>
      </c>
      <c r="K103" s="33" t="e">
        <f t="shared" ref="K103:K134" si="18">I103/H103*100</f>
        <v>#DIV/0!</v>
      </c>
    </row>
    <row r="104" spans="1:11" ht="27" hidden="1" customHeight="1">
      <c r="A104" s="75" t="s">
        <v>53</v>
      </c>
      <c r="B104" s="25">
        <v>6000297</v>
      </c>
      <c r="C104" s="19"/>
      <c r="D104" s="19"/>
      <c r="E104" s="26" t="s">
        <v>17</v>
      </c>
      <c r="F104" s="19">
        <v>225</v>
      </c>
      <c r="G104" s="33"/>
      <c r="H104" s="33"/>
      <c r="I104" s="33"/>
      <c r="J104" s="33" t="e">
        <f t="shared" si="16"/>
        <v>#DIV/0!</v>
      </c>
      <c r="K104" s="33" t="e">
        <f t="shared" si="18"/>
        <v>#DIV/0!</v>
      </c>
    </row>
    <row r="105" spans="1:11" ht="27" hidden="1" customHeight="1">
      <c r="A105" s="157" t="s">
        <v>54</v>
      </c>
      <c r="B105" s="25">
        <v>6000298</v>
      </c>
      <c r="C105" s="19"/>
      <c r="D105" s="19"/>
      <c r="E105" s="26" t="s">
        <v>17</v>
      </c>
      <c r="F105" s="19"/>
      <c r="G105" s="33"/>
      <c r="H105" s="33"/>
      <c r="I105" s="33"/>
      <c r="J105" s="33" t="e">
        <f t="shared" si="16"/>
        <v>#DIV/0!</v>
      </c>
      <c r="K105" s="33" t="e">
        <f t="shared" si="18"/>
        <v>#DIV/0!</v>
      </c>
    </row>
    <row r="106" spans="1:11" ht="27" hidden="1" customHeight="1">
      <c r="A106" s="158"/>
      <c r="B106" s="25">
        <v>6000298</v>
      </c>
      <c r="C106" s="19"/>
      <c r="D106" s="19"/>
      <c r="E106" s="19">
        <v>500</v>
      </c>
      <c r="F106" s="19">
        <v>225</v>
      </c>
      <c r="G106" s="33"/>
      <c r="H106" s="33"/>
      <c r="I106" s="33"/>
      <c r="J106" s="33" t="e">
        <f t="shared" ref="J106" si="19">I106/G106*100</f>
        <v>#DIV/0!</v>
      </c>
      <c r="K106" s="33" t="e">
        <f t="shared" ref="K106:K109" si="20">I106/H106*100</f>
        <v>#DIV/0!</v>
      </c>
    </row>
    <row r="107" spans="1:11" ht="27" hidden="1" customHeight="1">
      <c r="A107" s="158"/>
      <c r="B107" s="25">
        <v>6000298</v>
      </c>
      <c r="C107" s="19"/>
      <c r="D107" s="19"/>
      <c r="E107" s="26" t="s">
        <v>17</v>
      </c>
      <c r="F107" s="19">
        <v>226</v>
      </c>
      <c r="G107" s="33"/>
      <c r="H107" s="33"/>
      <c r="I107" s="33"/>
      <c r="J107" s="33"/>
      <c r="K107" s="33" t="e">
        <f t="shared" si="20"/>
        <v>#DIV/0!</v>
      </c>
    </row>
    <row r="108" spans="1:11" ht="27" hidden="1" customHeight="1">
      <c r="A108" s="158"/>
      <c r="B108" s="25">
        <v>6000298</v>
      </c>
      <c r="C108" s="19"/>
      <c r="D108" s="19"/>
      <c r="E108" s="26" t="s">
        <v>17</v>
      </c>
      <c r="F108" s="19">
        <v>290</v>
      </c>
      <c r="G108" s="33"/>
      <c r="H108" s="33"/>
      <c r="I108" s="33"/>
      <c r="J108" s="33"/>
      <c r="K108" s="33" t="e">
        <f t="shared" si="20"/>
        <v>#DIV/0!</v>
      </c>
    </row>
    <row r="109" spans="1:11" ht="24.75" hidden="1" customHeight="1">
      <c r="A109" s="159"/>
      <c r="B109" s="25">
        <v>6000298</v>
      </c>
      <c r="C109" s="19"/>
      <c r="D109" s="19"/>
      <c r="E109" s="26" t="s">
        <v>17</v>
      </c>
      <c r="F109" s="19">
        <v>310</v>
      </c>
      <c r="G109" s="33"/>
      <c r="H109" s="33"/>
      <c r="I109" s="33"/>
      <c r="J109" s="33"/>
      <c r="K109" s="33" t="e">
        <f t="shared" si="20"/>
        <v>#DIV/0!</v>
      </c>
    </row>
    <row r="110" spans="1:11" s="37" customFormat="1" ht="23.25" hidden="1" customHeight="1">
      <c r="A110" s="165" t="s">
        <v>55</v>
      </c>
      <c r="B110" s="84">
        <v>6000299</v>
      </c>
      <c r="C110" s="36"/>
      <c r="D110" s="36"/>
      <c r="E110" s="35" t="s">
        <v>17</v>
      </c>
      <c r="F110" s="38"/>
      <c r="G110" s="33"/>
      <c r="H110" s="33"/>
      <c r="I110" s="33"/>
      <c r="J110" s="33" t="e">
        <f t="shared" ref="J110:J116" si="21">I110/G110*100</f>
        <v>#DIV/0!</v>
      </c>
      <c r="K110" s="33" t="e">
        <f t="shared" si="18"/>
        <v>#DIV/0!</v>
      </c>
    </row>
    <row r="111" spans="1:11" s="37" customFormat="1" ht="30.75" hidden="1" customHeight="1">
      <c r="A111" s="165"/>
      <c r="B111" s="84">
        <v>6000299</v>
      </c>
      <c r="C111" s="36"/>
      <c r="D111" s="36"/>
      <c r="E111" s="35" t="s">
        <v>17</v>
      </c>
      <c r="F111" s="36">
        <v>225</v>
      </c>
      <c r="G111" s="33"/>
      <c r="H111" s="33"/>
      <c r="I111" s="33"/>
      <c r="J111" s="33" t="e">
        <f t="shared" si="21"/>
        <v>#DIV/0!</v>
      </c>
      <c r="K111" s="33" t="e">
        <f t="shared" si="18"/>
        <v>#DIV/0!</v>
      </c>
    </row>
    <row r="112" spans="1:11" ht="25.5" hidden="1" customHeight="1">
      <c r="A112" s="165"/>
      <c r="B112" s="25">
        <v>6000299</v>
      </c>
      <c r="C112" s="19"/>
      <c r="D112" s="19"/>
      <c r="E112" s="26" t="s">
        <v>17</v>
      </c>
      <c r="F112" s="19">
        <v>226</v>
      </c>
      <c r="G112" s="33"/>
      <c r="H112" s="33"/>
      <c r="I112" s="33"/>
      <c r="J112" s="33" t="e">
        <f>I112/G112*100</f>
        <v>#DIV/0!</v>
      </c>
      <c r="K112" s="33" t="e">
        <f t="shared" ref="K112" si="22">I112/H112*100</f>
        <v>#DIV/0!</v>
      </c>
    </row>
    <row r="113" spans="1:11" ht="23.25" hidden="1" customHeight="1">
      <c r="A113" s="165"/>
      <c r="B113" s="25">
        <v>6000299</v>
      </c>
      <c r="C113" s="39"/>
      <c r="D113" s="39"/>
      <c r="E113" s="26" t="s">
        <v>17</v>
      </c>
      <c r="F113" s="19">
        <v>310</v>
      </c>
      <c r="G113" s="59"/>
      <c r="H113" s="59"/>
      <c r="I113" s="59"/>
      <c r="J113" s="33"/>
      <c r="K113" s="33" t="e">
        <f t="shared" si="18"/>
        <v>#DIV/0!</v>
      </c>
    </row>
    <row r="114" spans="1:11" ht="22.5" customHeight="1">
      <c r="A114" s="168" t="s">
        <v>56</v>
      </c>
      <c r="B114" s="25">
        <v>6000300</v>
      </c>
      <c r="C114" s="19"/>
      <c r="D114" s="19"/>
      <c r="E114" s="26" t="s">
        <v>17</v>
      </c>
      <c r="F114" s="21"/>
      <c r="G114" s="33">
        <f>G115+G116+G117</f>
        <v>13850</v>
      </c>
      <c r="H114" s="33">
        <f>H115+H116+H117+H118</f>
        <v>78422.399000000005</v>
      </c>
      <c r="I114" s="33">
        <f>I115+I116+I117+I118</f>
        <v>78422.399000000005</v>
      </c>
      <c r="J114" s="33">
        <f t="shared" si="21"/>
        <v>566.22670758122752</v>
      </c>
      <c r="K114" s="33">
        <f t="shared" si="18"/>
        <v>100</v>
      </c>
    </row>
    <row r="115" spans="1:11" ht="27.75" customHeight="1">
      <c r="A115" s="169"/>
      <c r="B115" s="25">
        <v>6000300</v>
      </c>
      <c r="C115" s="19"/>
      <c r="D115" s="19"/>
      <c r="E115" s="26" t="s">
        <v>17</v>
      </c>
      <c r="F115" s="19">
        <v>225</v>
      </c>
      <c r="G115" s="33">
        <f>G121</f>
        <v>12900</v>
      </c>
      <c r="H115" s="33">
        <f>H121+H126</f>
        <v>72101.728000000003</v>
      </c>
      <c r="I115" s="33">
        <f>I121+I126</f>
        <v>72101.728000000003</v>
      </c>
      <c r="J115" s="33">
        <f t="shared" si="21"/>
        <v>558.92812403100777</v>
      </c>
      <c r="K115" s="33">
        <f t="shared" si="18"/>
        <v>100</v>
      </c>
    </row>
    <row r="116" spans="1:11" ht="25.5" customHeight="1">
      <c r="A116" s="169"/>
      <c r="B116" s="25">
        <v>6000300</v>
      </c>
      <c r="C116" s="19"/>
      <c r="D116" s="19"/>
      <c r="E116" s="26" t="s">
        <v>17</v>
      </c>
      <c r="F116" s="19">
        <v>226</v>
      </c>
      <c r="G116" s="33">
        <f>G122</f>
        <v>100</v>
      </c>
      <c r="H116" s="33">
        <f>H122</f>
        <v>581.53499999999997</v>
      </c>
      <c r="I116" s="33">
        <f>I122</f>
        <v>581.53499999999997</v>
      </c>
      <c r="J116" s="33">
        <f t="shared" si="21"/>
        <v>581.53499999999997</v>
      </c>
      <c r="K116" s="33">
        <f t="shared" si="18"/>
        <v>100</v>
      </c>
    </row>
    <row r="117" spans="1:11" ht="30" customHeight="1">
      <c r="A117" s="169"/>
      <c r="B117" s="25">
        <v>6000300</v>
      </c>
      <c r="C117" s="19"/>
      <c r="D117" s="19"/>
      <c r="E117" s="26" t="s">
        <v>17</v>
      </c>
      <c r="F117" s="19">
        <v>310</v>
      </c>
      <c r="G117" s="33">
        <f>G123+G127</f>
        <v>850</v>
      </c>
      <c r="H117" s="33">
        <f>H123+H127</f>
        <v>1896.2370000000001</v>
      </c>
      <c r="I117" s="33">
        <f>I123+I127</f>
        <v>1896.2370000000001</v>
      </c>
      <c r="J117" s="33">
        <f>I117/G117*100</f>
        <v>223.08670588235296</v>
      </c>
      <c r="K117" s="33">
        <f t="shared" si="18"/>
        <v>100</v>
      </c>
    </row>
    <row r="118" spans="1:11" ht="28.5" customHeight="1">
      <c r="A118" s="170"/>
      <c r="B118" s="25">
        <v>6000300</v>
      </c>
      <c r="C118" s="19"/>
      <c r="D118" s="19"/>
      <c r="E118" s="26" t="s">
        <v>13</v>
      </c>
      <c r="F118" s="19">
        <v>241</v>
      </c>
      <c r="G118" s="33"/>
      <c r="H118" s="33">
        <f>H119</f>
        <v>3842.8989999999999</v>
      </c>
      <c r="I118" s="33">
        <f>I119</f>
        <v>3842.8989999999999</v>
      </c>
      <c r="J118" s="33"/>
      <c r="K118" s="33">
        <f t="shared" ref="K118:K119" si="23">I118/H118*100</f>
        <v>100</v>
      </c>
    </row>
    <row r="119" spans="1:11" ht="140.25" customHeight="1">
      <c r="A119" s="122" t="s">
        <v>147</v>
      </c>
      <c r="B119" s="25">
        <v>6000397</v>
      </c>
      <c r="C119" s="19"/>
      <c r="D119" s="19"/>
      <c r="E119" s="26" t="s">
        <v>13</v>
      </c>
      <c r="F119" s="19">
        <v>241</v>
      </c>
      <c r="G119" s="33"/>
      <c r="H119" s="33">
        <v>3842.8989999999999</v>
      </c>
      <c r="I119" s="33">
        <v>3842.8989999999999</v>
      </c>
      <c r="J119" s="33"/>
      <c r="K119" s="33">
        <f t="shared" si="23"/>
        <v>100</v>
      </c>
    </row>
    <row r="120" spans="1:11" ht="27" customHeight="1">
      <c r="A120" s="171" t="s">
        <v>57</v>
      </c>
      <c r="B120" s="25">
        <v>6000398</v>
      </c>
      <c r="C120" s="19"/>
      <c r="D120" s="19"/>
      <c r="E120" s="26" t="s">
        <v>17</v>
      </c>
      <c r="F120" s="19"/>
      <c r="G120" s="33">
        <f>G121+G122+G123</f>
        <v>13600</v>
      </c>
      <c r="H120" s="33">
        <f>H121+H122</f>
        <v>72675.88900000001</v>
      </c>
      <c r="I120" s="33">
        <f>I121+I122</f>
        <v>72675.88900000001</v>
      </c>
      <c r="J120" s="33">
        <f>I120/G120*100</f>
        <v>534.38153676470597</v>
      </c>
      <c r="K120" s="33">
        <f t="shared" si="18"/>
        <v>100</v>
      </c>
    </row>
    <row r="121" spans="1:11" ht="30" customHeight="1">
      <c r="A121" s="172"/>
      <c r="B121" s="25">
        <v>6000398</v>
      </c>
      <c r="C121" s="19"/>
      <c r="D121" s="19"/>
      <c r="E121" s="26" t="s">
        <v>17</v>
      </c>
      <c r="F121" s="19">
        <v>225</v>
      </c>
      <c r="G121" s="33">
        <v>12900</v>
      </c>
      <c r="H121" s="33">
        <v>72094.354000000007</v>
      </c>
      <c r="I121" s="33">
        <v>72094.354000000007</v>
      </c>
      <c r="J121" s="33">
        <f>I121/G121*100</f>
        <v>558.87096124031018</v>
      </c>
      <c r="K121" s="33">
        <f t="shared" si="18"/>
        <v>100</v>
      </c>
    </row>
    <row r="122" spans="1:11" ht="30" customHeight="1">
      <c r="A122" s="172"/>
      <c r="B122" s="25">
        <v>6000398</v>
      </c>
      <c r="C122" s="19"/>
      <c r="D122" s="19"/>
      <c r="E122" s="26" t="s">
        <v>17</v>
      </c>
      <c r="F122" s="19">
        <v>226</v>
      </c>
      <c r="G122" s="33">
        <v>100</v>
      </c>
      <c r="H122" s="33">
        <v>581.53499999999997</v>
      </c>
      <c r="I122" s="33">
        <v>581.53499999999997</v>
      </c>
      <c r="J122" s="33">
        <f>I122/G122*100</f>
        <v>581.53499999999997</v>
      </c>
      <c r="K122" s="33">
        <f t="shared" si="18"/>
        <v>100</v>
      </c>
    </row>
    <row r="123" spans="1:11" ht="33.75" customHeight="1">
      <c r="A123" s="173"/>
      <c r="B123" s="25">
        <v>6000398</v>
      </c>
      <c r="C123" s="19"/>
      <c r="D123" s="19"/>
      <c r="E123" s="26" t="s">
        <v>17</v>
      </c>
      <c r="F123" s="19">
        <v>310</v>
      </c>
      <c r="G123" s="33">
        <v>600</v>
      </c>
      <c r="H123" s="33">
        <v>1636.3040000000001</v>
      </c>
      <c r="I123" s="33">
        <v>1636.3040000000001</v>
      </c>
      <c r="J123" s="33">
        <f>I123/G123*100</f>
        <v>272.71733333333333</v>
      </c>
      <c r="K123" s="33">
        <f t="shared" si="18"/>
        <v>100</v>
      </c>
    </row>
    <row r="124" spans="1:11" ht="39.75" hidden="1" customHeight="1">
      <c r="A124" s="57" t="s">
        <v>94</v>
      </c>
      <c r="B124" s="25">
        <v>6000397</v>
      </c>
      <c r="C124" s="19"/>
      <c r="D124" s="19"/>
      <c r="E124" s="26" t="s">
        <v>13</v>
      </c>
      <c r="F124" s="19">
        <v>241</v>
      </c>
      <c r="G124" s="33"/>
      <c r="H124" s="33"/>
      <c r="I124" s="33"/>
      <c r="J124" s="33"/>
      <c r="K124" s="33" t="e">
        <f t="shared" si="18"/>
        <v>#DIV/0!</v>
      </c>
    </row>
    <row r="125" spans="1:11" ht="27" customHeight="1">
      <c r="A125" s="139" t="s">
        <v>58</v>
      </c>
      <c r="B125" s="25">
        <v>6000399</v>
      </c>
      <c r="C125" s="19"/>
      <c r="D125" s="19"/>
      <c r="E125" s="26" t="s">
        <v>17</v>
      </c>
      <c r="F125" s="21"/>
      <c r="G125" s="33">
        <f>G126+G127</f>
        <v>250</v>
      </c>
      <c r="H125" s="33">
        <f t="shared" ref="H125:I125" si="24">H126+H127</f>
        <v>267.30700000000002</v>
      </c>
      <c r="I125" s="33">
        <f t="shared" si="24"/>
        <v>267.30700000000002</v>
      </c>
      <c r="J125" s="33">
        <f>I125/G125*100</f>
        <v>106.92280000000001</v>
      </c>
      <c r="K125" s="33">
        <f t="shared" si="18"/>
        <v>100</v>
      </c>
    </row>
    <row r="126" spans="1:11" ht="25.5" customHeight="1">
      <c r="A126" s="151"/>
      <c r="B126" s="25">
        <v>6000399</v>
      </c>
      <c r="C126" s="19"/>
      <c r="D126" s="19"/>
      <c r="E126" s="26" t="s">
        <v>17</v>
      </c>
      <c r="F126" s="19">
        <v>225</v>
      </c>
      <c r="G126" s="33">
        <v>0</v>
      </c>
      <c r="H126" s="33">
        <v>7.3739999999999997</v>
      </c>
      <c r="I126" s="33">
        <v>7.3739999999999997</v>
      </c>
      <c r="J126" s="33"/>
      <c r="K126" s="33">
        <f t="shared" si="18"/>
        <v>100</v>
      </c>
    </row>
    <row r="127" spans="1:11" ht="26.25" customHeight="1">
      <c r="A127" s="152"/>
      <c r="B127" s="25">
        <v>6000399</v>
      </c>
      <c r="C127" s="19"/>
      <c r="D127" s="19"/>
      <c r="E127" s="26" t="s">
        <v>17</v>
      </c>
      <c r="F127" s="19">
        <v>310</v>
      </c>
      <c r="G127" s="33">
        <v>250</v>
      </c>
      <c r="H127" s="33">
        <v>259.93299999999999</v>
      </c>
      <c r="I127" s="33">
        <v>259.93299999999999</v>
      </c>
      <c r="J127" s="33">
        <f t="shared" ref="J127:J132" si="25">I127/G127*100</f>
        <v>103.97319999999999</v>
      </c>
      <c r="K127" s="33">
        <f t="shared" ref="K127:K132" si="26">I127/H127*100</f>
        <v>100</v>
      </c>
    </row>
    <row r="128" spans="1:11" ht="33.75" hidden="1" customHeight="1">
      <c r="A128" s="139" t="s">
        <v>59</v>
      </c>
      <c r="B128" s="25">
        <v>6000400</v>
      </c>
      <c r="C128" s="19"/>
      <c r="D128" s="19"/>
      <c r="E128" s="26" t="s">
        <v>17</v>
      </c>
      <c r="F128" s="21"/>
      <c r="G128" s="33"/>
      <c r="H128" s="33"/>
      <c r="I128" s="33"/>
      <c r="J128" s="33" t="e">
        <f t="shared" si="25"/>
        <v>#DIV/0!</v>
      </c>
      <c r="K128" s="33" t="e">
        <f t="shared" si="26"/>
        <v>#DIV/0!</v>
      </c>
    </row>
    <row r="129" spans="1:11" ht="35.25" hidden="1" customHeight="1">
      <c r="A129" s="151"/>
      <c r="B129" s="25">
        <v>6000400</v>
      </c>
      <c r="C129" s="19"/>
      <c r="D129" s="19"/>
      <c r="E129" s="26" t="s">
        <v>17</v>
      </c>
      <c r="F129" s="19">
        <v>225</v>
      </c>
      <c r="G129" s="33"/>
      <c r="H129" s="33"/>
      <c r="I129" s="33"/>
      <c r="J129" s="33" t="e">
        <f t="shared" si="25"/>
        <v>#DIV/0!</v>
      </c>
      <c r="K129" s="33" t="e">
        <f t="shared" si="26"/>
        <v>#DIV/0!</v>
      </c>
    </row>
    <row r="130" spans="1:11" ht="2.25" hidden="1" customHeight="1">
      <c r="A130" s="151"/>
      <c r="B130" s="25">
        <v>6000400</v>
      </c>
      <c r="C130" s="19"/>
      <c r="D130" s="19"/>
      <c r="E130" s="26" t="s">
        <v>17</v>
      </c>
      <c r="F130" s="19">
        <v>310</v>
      </c>
      <c r="G130" s="33"/>
      <c r="H130" s="33"/>
      <c r="I130" s="33"/>
      <c r="J130" s="33" t="e">
        <f t="shared" si="25"/>
        <v>#DIV/0!</v>
      </c>
      <c r="K130" s="33" t="e">
        <f t="shared" si="26"/>
        <v>#DIV/0!</v>
      </c>
    </row>
    <row r="131" spans="1:11" ht="33.75" hidden="1" customHeight="1">
      <c r="A131" s="151"/>
      <c r="B131" s="25">
        <v>6000400</v>
      </c>
      <c r="C131" s="19"/>
      <c r="D131" s="19"/>
      <c r="E131" s="26" t="s">
        <v>17</v>
      </c>
      <c r="F131" s="19">
        <v>226</v>
      </c>
      <c r="G131" s="33"/>
      <c r="H131" s="33"/>
      <c r="I131" s="33"/>
      <c r="J131" s="33" t="e">
        <f t="shared" si="25"/>
        <v>#DIV/0!</v>
      </c>
      <c r="K131" s="33" t="e">
        <f t="shared" si="26"/>
        <v>#DIV/0!</v>
      </c>
    </row>
    <row r="132" spans="1:11" ht="27.75" hidden="1" customHeight="1">
      <c r="A132" s="152"/>
      <c r="B132" s="25">
        <v>6000400</v>
      </c>
      <c r="C132" s="39"/>
      <c r="D132" s="39"/>
      <c r="E132" s="19">
        <v>500</v>
      </c>
      <c r="F132" s="19">
        <v>310</v>
      </c>
      <c r="G132" s="36"/>
      <c r="H132" s="59"/>
      <c r="I132" s="59"/>
      <c r="J132" s="33" t="e">
        <f t="shared" si="25"/>
        <v>#DIV/0!</v>
      </c>
      <c r="K132" s="33" t="e">
        <f t="shared" si="26"/>
        <v>#DIV/0!</v>
      </c>
    </row>
    <row r="133" spans="1:11" ht="30.75" customHeight="1">
      <c r="A133" s="136" t="s">
        <v>60</v>
      </c>
      <c r="B133" s="25">
        <v>6000500</v>
      </c>
      <c r="C133" s="19"/>
      <c r="D133" s="19"/>
      <c r="E133" s="32"/>
      <c r="F133" s="19"/>
      <c r="G133" s="33">
        <f>G138+G142</f>
        <v>34000.699999999997</v>
      </c>
      <c r="H133" s="33">
        <f>H138</f>
        <v>35500</v>
      </c>
      <c r="I133" s="33">
        <f>I138</f>
        <v>35500</v>
      </c>
      <c r="J133" s="33">
        <f>I133/G133*100</f>
        <v>104.4096150961598</v>
      </c>
      <c r="K133" s="33">
        <f t="shared" si="18"/>
        <v>100</v>
      </c>
    </row>
    <row r="134" spans="1:11" ht="33.75" hidden="1" customHeight="1">
      <c r="A134" s="174"/>
      <c r="B134" s="40">
        <v>6000500</v>
      </c>
      <c r="C134" s="19"/>
      <c r="D134" s="19"/>
      <c r="E134" s="26" t="s">
        <v>17</v>
      </c>
      <c r="F134" s="19">
        <v>226</v>
      </c>
      <c r="G134" s="33"/>
      <c r="H134" s="33"/>
      <c r="I134" s="33"/>
      <c r="J134" s="33"/>
      <c r="K134" s="33" t="e">
        <f t="shared" si="18"/>
        <v>#DIV/0!</v>
      </c>
    </row>
    <row r="135" spans="1:11" ht="33.75" hidden="1" customHeight="1">
      <c r="A135" s="174"/>
      <c r="B135" s="41">
        <v>6000500</v>
      </c>
      <c r="C135" s="19"/>
      <c r="D135" s="19"/>
      <c r="E135" s="26" t="s">
        <v>13</v>
      </c>
      <c r="F135" s="19">
        <v>241</v>
      </c>
      <c r="G135" s="33"/>
      <c r="H135" s="33"/>
      <c r="I135" s="33"/>
      <c r="J135" s="33"/>
      <c r="K135" s="33"/>
    </row>
    <row r="136" spans="1:11" ht="33.75" hidden="1" customHeight="1">
      <c r="A136" s="174"/>
      <c r="B136" s="41">
        <v>6000500</v>
      </c>
      <c r="C136" s="19"/>
      <c r="D136" s="19"/>
      <c r="E136" s="26" t="s">
        <v>17</v>
      </c>
      <c r="F136" s="19">
        <v>310</v>
      </c>
      <c r="G136" s="33"/>
      <c r="H136" s="33"/>
      <c r="I136" s="33"/>
      <c r="J136" s="33" t="e">
        <f>I136/G136*100</f>
        <v>#DIV/0!</v>
      </c>
      <c r="K136" s="33" t="e">
        <f t="shared" ref="K136:K144" si="27">I136/H136*100</f>
        <v>#DIV/0!</v>
      </c>
    </row>
    <row r="137" spans="1:11" ht="33.75" hidden="1" customHeight="1">
      <c r="A137" s="175"/>
      <c r="B137" s="41">
        <v>6000500</v>
      </c>
      <c r="C137" s="39"/>
      <c r="D137" s="39"/>
      <c r="E137" s="19">
        <v>500</v>
      </c>
      <c r="F137" s="19">
        <v>340</v>
      </c>
      <c r="G137" s="36"/>
      <c r="H137" s="59"/>
      <c r="I137" s="59"/>
      <c r="J137" s="36"/>
      <c r="K137" s="59" t="e">
        <f t="shared" si="27"/>
        <v>#DIV/0!</v>
      </c>
    </row>
    <row r="138" spans="1:11" ht="54.75" customHeight="1">
      <c r="A138" s="75" t="s">
        <v>61</v>
      </c>
      <c r="B138" s="41">
        <v>6000501</v>
      </c>
      <c r="C138" s="19"/>
      <c r="D138" s="19"/>
      <c r="E138" s="26" t="s">
        <v>13</v>
      </c>
      <c r="F138" s="19">
        <v>241</v>
      </c>
      <c r="G138" s="33">
        <v>31000</v>
      </c>
      <c r="H138" s="33">
        <v>35500</v>
      </c>
      <c r="I138" s="33">
        <v>35500</v>
      </c>
      <c r="J138" s="33">
        <f>I138/G138*100</f>
        <v>114.51612903225808</v>
      </c>
      <c r="K138" s="33">
        <f t="shared" si="27"/>
        <v>100</v>
      </c>
    </row>
    <row r="139" spans="1:11" ht="18.75" hidden="1">
      <c r="A139" s="176" t="s">
        <v>62</v>
      </c>
      <c r="B139" s="178">
        <v>6000502</v>
      </c>
      <c r="C139" s="19"/>
      <c r="D139" s="19"/>
      <c r="E139" s="35"/>
      <c r="F139" s="36"/>
      <c r="G139" s="33"/>
      <c r="H139" s="33"/>
      <c r="I139" s="33"/>
      <c r="J139" s="33" t="e">
        <f t="shared" ref="J139:J142" si="28">I139/G139*100</f>
        <v>#DIV/0!</v>
      </c>
      <c r="K139" s="33" t="e">
        <f t="shared" si="27"/>
        <v>#DIV/0!</v>
      </c>
    </row>
    <row r="140" spans="1:11" ht="18.75" hidden="1">
      <c r="A140" s="177"/>
      <c r="B140" s="179"/>
      <c r="C140" s="19"/>
      <c r="D140" s="19"/>
      <c r="E140" s="26" t="s">
        <v>17</v>
      </c>
      <c r="F140" s="19">
        <v>226</v>
      </c>
      <c r="G140" s="33"/>
      <c r="H140" s="33"/>
      <c r="I140" s="33"/>
      <c r="J140" s="33" t="e">
        <f t="shared" si="28"/>
        <v>#DIV/0!</v>
      </c>
      <c r="K140" s="33" t="e">
        <f t="shared" si="27"/>
        <v>#DIV/0!</v>
      </c>
    </row>
    <row r="141" spans="1:11" ht="18.75" hidden="1">
      <c r="A141" s="177"/>
      <c r="B141" s="180"/>
      <c r="C141" s="19"/>
      <c r="D141" s="19"/>
      <c r="E141" s="26" t="s">
        <v>17</v>
      </c>
      <c r="F141" s="19">
        <v>340</v>
      </c>
      <c r="G141" s="33"/>
      <c r="H141" s="33"/>
      <c r="I141" s="33"/>
      <c r="J141" s="33" t="e">
        <f t="shared" si="28"/>
        <v>#DIV/0!</v>
      </c>
      <c r="K141" s="33" t="e">
        <f t="shared" si="27"/>
        <v>#DIV/0!</v>
      </c>
    </row>
    <row r="142" spans="1:11" ht="62.25" customHeight="1">
      <c r="A142" s="77" t="s">
        <v>96</v>
      </c>
      <c r="B142" s="10">
        <v>6000505</v>
      </c>
      <c r="C142" s="19"/>
      <c r="D142" s="19"/>
      <c r="E142" s="26" t="s">
        <v>13</v>
      </c>
      <c r="F142" s="19">
        <v>241</v>
      </c>
      <c r="G142" s="33">
        <v>3000.7</v>
      </c>
      <c r="H142" s="33"/>
      <c r="I142" s="33"/>
      <c r="J142" s="33"/>
      <c r="K142" s="33"/>
    </row>
    <row r="143" spans="1:11" ht="56.25" hidden="1">
      <c r="A143" s="77" t="s">
        <v>63</v>
      </c>
      <c r="B143" s="10">
        <v>6000504</v>
      </c>
      <c r="C143" s="19"/>
      <c r="D143" s="19"/>
      <c r="E143" s="26" t="s">
        <v>13</v>
      </c>
      <c r="F143" s="19">
        <v>241</v>
      </c>
      <c r="G143" s="33"/>
      <c r="H143" s="33"/>
      <c r="I143" s="33"/>
      <c r="J143" s="33"/>
      <c r="K143" s="33" t="e">
        <f t="shared" si="27"/>
        <v>#DIV/0!</v>
      </c>
    </row>
    <row r="144" spans="1:11" ht="56.25" hidden="1">
      <c r="A144" s="75" t="s">
        <v>101</v>
      </c>
      <c r="B144" s="10">
        <v>6000506</v>
      </c>
      <c r="C144" s="19"/>
      <c r="D144" s="19"/>
      <c r="E144" s="26" t="s">
        <v>13</v>
      </c>
      <c r="F144" s="19">
        <v>241</v>
      </c>
      <c r="G144" s="33"/>
      <c r="H144" s="33"/>
      <c r="I144" s="33"/>
      <c r="J144" s="33"/>
      <c r="K144" s="33" t="e">
        <f t="shared" si="27"/>
        <v>#DIV/0!</v>
      </c>
    </row>
    <row r="145" spans="1:11" ht="38.25" hidden="1" customHeight="1">
      <c r="A145" s="75" t="s">
        <v>64</v>
      </c>
      <c r="B145" s="87">
        <v>6000599</v>
      </c>
      <c r="C145" s="19"/>
      <c r="D145" s="19"/>
      <c r="E145" s="26" t="s">
        <v>13</v>
      </c>
      <c r="F145" s="19">
        <v>242</v>
      </c>
      <c r="G145" s="33"/>
      <c r="H145" s="33"/>
      <c r="I145" s="33"/>
      <c r="J145" s="33"/>
      <c r="K145" s="33"/>
    </row>
    <row r="146" spans="1:11" ht="57" hidden="1" customHeight="1">
      <c r="A146" s="69" t="s">
        <v>65</v>
      </c>
      <c r="B146" s="10">
        <v>7952700</v>
      </c>
      <c r="C146" s="19"/>
      <c r="D146" s="19"/>
      <c r="E146" s="26" t="s">
        <v>17</v>
      </c>
      <c r="F146" s="19">
        <v>226</v>
      </c>
      <c r="G146" s="33"/>
      <c r="H146" s="33"/>
      <c r="I146" s="33"/>
      <c r="J146" s="33" t="e">
        <f>I146/G146*100</f>
        <v>#DIV/0!</v>
      </c>
      <c r="K146" s="33" t="e">
        <f t="shared" ref="K146:K225" si="29">I146/H146*100</f>
        <v>#DIV/0!</v>
      </c>
    </row>
    <row r="147" spans="1:11" ht="29.25" hidden="1" customHeight="1">
      <c r="A147" s="139" t="s">
        <v>66</v>
      </c>
      <c r="B147" s="160">
        <v>7952800</v>
      </c>
      <c r="C147" s="25"/>
      <c r="D147" s="25"/>
      <c r="E147" s="142" t="s">
        <v>17</v>
      </c>
      <c r="F147" s="42"/>
      <c r="G147" s="33"/>
      <c r="H147" s="33"/>
      <c r="I147" s="33"/>
      <c r="J147" s="33" t="e">
        <f>I147/G147*100</f>
        <v>#DIV/0!</v>
      </c>
      <c r="K147" s="33" t="e">
        <f t="shared" si="29"/>
        <v>#DIV/0!</v>
      </c>
    </row>
    <row r="148" spans="1:11" ht="18.75" hidden="1">
      <c r="A148" s="151"/>
      <c r="B148" s="161"/>
      <c r="C148" s="25"/>
      <c r="D148" s="25"/>
      <c r="E148" s="143"/>
      <c r="F148" s="25">
        <v>225</v>
      </c>
      <c r="G148" s="33"/>
      <c r="H148" s="33"/>
      <c r="I148" s="33"/>
      <c r="J148" s="33" t="e">
        <f t="shared" ref="J148:J154" si="30">I148/G148*100</f>
        <v>#DIV/0!</v>
      </c>
      <c r="K148" s="33" t="e">
        <f t="shared" si="29"/>
        <v>#DIV/0!</v>
      </c>
    </row>
    <row r="149" spans="1:11" ht="57" hidden="1" customHeight="1">
      <c r="A149" s="151"/>
      <c r="B149" s="161"/>
      <c r="C149" s="25"/>
      <c r="D149" s="25"/>
      <c r="E149" s="143"/>
      <c r="F149" s="25">
        <v>226</v>
      </c>
      <c r="G149" s="33"/>
      <c r="H149" s="33"/>
      <c r="I149" s="33"/>
      <c r="J149" s="33" t="e">
        <f t="shared" ref="J149:J150" si="31">I149/G149*100</f>
        <v>#DIV/0!</v>
      </c>
      <c r="K149" s="33" t="e">
        <f t="shared" ref="K149:K150" si="32">I149/H149*100</f>
        <v>#DIV/0!</v>
      </c>
    </row>
    <row r="150" spans="1:11" ht="1.5" customHeight="1">
      <c r="A150" s="152"/>
      <c r="B150" s="162"/>
      <c r="C150" s="25"/>
      <c r="D150" s="25"/>
      <c r="E150" s="166"/>
      <c r="F150" s="25">
        <v>310</v>
      </c>
      <c r="G150" s="36"/>
      <c r="H150" s="59"/>
      <c r="I150" s="59"/>
      <c r="J150" s="33" t="e">
        <f t="shared" si="31"/>
        <v>#DIV/0!</v>
      </c>
      <c r="K150" s="33" t="e">
        <f t="shared" si="32"/>
        <v>#DIV/0!</v>
      </c>
    </row>
    <row r="151" spans="1:11" ht="56.25">
      <c r="A151" s="94" t="s">
        <v>118</v>
      </c>
      <c r="B151" s="88">
        <v>7953800</v>
      </c>
      <c r="C151" s="25"/>
      <c r="D151" s="25"/>
      <c r="E151" s="44" t="s">
        <v>17</v>
      </c>
      <c r="F151" s="25">
        <v>310</v>
      </c>
      <c r="G151" s="109">
        <v>140000</v>
      </c>
      <c r="H151" s="109">
        <v>60000</v>
      </c>
      <c r="I151" s="109">
        <v>60000</v>
      </c>
      <c r="J151" s="33">
        <f t="shared" ref="J151" si="33">I151/G151*100</f>
        <v>42.857142857142854</v>
      </c>
      <c r="K151" s="33">
        <f t="shared" ref="K151" si="34">I151/H151*100</f>
        <v>100</v>
      </c>
    </row>
    <row r="152" spans="1:11" ht="133.5" hidden="1" customHeight="1">
      <c r="A152" s="46" t="s">
        <v>67</v>
      </c>
      <c r="B152" s="88">
        <v>7953900</v>
      </c>
      <c r="C152" s="19"/>
      <c r="D152" s="19"/>
      <c r="E152" s="19">
        <v>500</v>
      </c>
      <c r="F152" s="19">
        <v>310</v>
      </c>
      <c r="G152" s="36"/>
      <c r="H152" s="36"/>
      <c r="I152" s="59"/>
      <c r="J152" s="33" t="e">
        <f t="shared" si="30"/>
        <v>#DIV/0!</v>
      </c>
      <c r="K152" s="59" t="e">
        <f t="shared" si="29"/>
        <v>#DIV/0!</v>
      </c>
    </row>
    <row r="153" spans="1:11" ht="37.5" hidden="1">
      <c r="A153" s="75" t="s">
        <v>68</v>
      </c>
      <c r="B153" s="10">
        <v>3400702</v>
      </c>
      <c r="C153" s="19"/>
      <c r="D153" s="19"/>
      <c r="E153" s="19">
        <v>500</v>
      </c>
      <c r="F153" s="19">
        <v>310</v>
      </c>
      <c r="G153" s="36"/>
      <c r="H153" s="59"/>
      <c r="I153" s="59"/>
      <c r="J153" s="33" t="e">
        <f t="shared" si="30"/>
        <v>#DIV/0!</v>
      </c>
      <c r="K153" s="59" t="e">
        <f t="shared" si="29"/>
        <v>#DIV/0!</v>
      </c>
    </row>
    <row r="154" spans="1:11" ht="116.25" hidden="1" customHeight="1">
      <c r="A154" s="69" t="s">
        <v>67</v>
      </c>
      <c r="B154" s="7">
        <v>7953900</v>
      </c>
      <c r="C154" s="41"/>
      <c r="D154" s="41"/>
      <c r="E154" s="40">
        <v>500</v>
      </c>
      <c r="F154" s="41">
        <v>310</v>
      </c>
      <c r="G154" s="59"/>
      <c r="H154" s="59"/>
      <c r="I154" s="59"/>
      <c r="J154" s="33" t="e">
        <f t="shared" si="30"/>
        <v>#DIV/0!</v>
      </c>
      <c r="K154" s="33" t="e">
        <f>I149/H149*100</f>
        <v>#DIV/0!</v>
      </c>
    </row>
    <row r="155" spans="1:11" ht="64.5" hidden="1" customHeight="1">
      <c r="A155" s="47" t="s">
        <v>69</v>
      </c>
      <c r="B155" s="7">
        <v>3150206</v>
      </c>
      <c r="C155" s="19"/>
      <c r="D155" s="19"/>
      <c r="E155" s="48">
        <v>500</v>
      </c>
      <c r="F155" s="19">
        <v>225</v>
      </c>
      <c r="G155" s="36"/>
      <c r="H155" s="59"/>
      <c r="I155" s="59"/>
      <c r="J155" s="59"/>
      <c r="K155" s="59"/>
    </row>
    <row r="156" spans="1:11" ht="75" hidden="1">
      <c r="A156" s="47" t="s">
        <v>91</v>
      </c>
      <c r="B156" s="7">
        <v>5202700</v>
      </c>
      <c r="C156" s="19"/>
      <c r="D156" s="19"/>
      <c r="E156" s="48">
        <v>500</v>
      </c>
      <c r="F156" s="19">
        <v>225</v>
      </c>
      <c r="G156" s="59"/>
      <c r="H156" s="59"/>
      <c r="I156" s="59"/>
      <c r="J156" s="59"/>
      <c r="K156" s="59"/>
    </row>
    <row r="157" spans="1:11" ht="24" customHeight="1">
      <c r="A157" s="139" t="s">
        <v>121</v>
      </c>
      <c r="B157" s="160">
        <v>7952100</v>
      </c>
      <c r="C157" s="25"/>
      <c r="D157" s="25"/>
      <c r="E157" s="142" t="s">
        <v>17</v>
      </c>
      <c r="F157" s="42"/>
      <c r="G157" s="33">
        <f>SUM(G158:G161)</f>
        <v>62042.6</v>
      </c>
      <c r="H157" s="33">
        <f>SUM(H158:H159)</f>
        <v>6415.8419999999996</v>
      </c>
      <c r="I157" s="33">
        <f>SUM(I158:I159)</f>
        <v>6415.8419999999996</v>
      </c>
      <c r="J157" s="33">
        <f t="shared" ref="J157:J160" si="35">I157/G157*100</f>
        <v>10.341026971790351</v>
      </c>
      <c r="K157" s="33">
        <f t="shared" si="29"/>
        <v>100</v>
      </c>
    </row>
    <row r="158" spans="1:11" ht="26.25" customHeight="1">
      <c r="A158" s="151"/>
      <c r="B158" s="161"/>
      <c r="C158" s="25"/>
      <c r="D158" s="25"/>
      <c r="E158" s="143"/>
      <c r="F158" s="25">
        <v>225</v>
      </c>
      <c r="G158" s="33">
        <v>51442.6</v>
      </c>
      <c r="H158" s="33">
        <v>6217.1549999999997</v>
      </c>
      <c r="I158" s="33">
        <v>6217.1549999999997</v>
      </c>
      <c r="J158" s="33">
        <f t="shared" si="35"/>
        <v>12.085615812575568</v>
      </c>
      <c r="K158" s="33">
        <f t="shared" si="29"/>
        <v>100</v>
      </c>
    </row>
    <row r="159" spans="1:11" ht="21.75" customHeight="1">
      <c r="A159" s="151"/>
      <c r="B159" s="161"/>
      <c r="C159" s="25"/>
      <c r="D159" s="25"/>
      <c r="E159" s="143"/>
      <c r="F159" s="25">
        <v>226</v>
      </c>
      <c r="G159" s="33">
        <v>0</v>
      </c>
      <c r="H159" s="33">
        <v>198.68700000000001</v>
      </c>
      <c r="I159" s="33">
        <v>198.68700000000001</v>
      </c>
      <c r="J159" s="33"/>
      <c r="K159" s="33">
        <f t="shared" si="29"/>
        <v>100</v>
      </c>
    </row>
    <row r="160" spans="1:11" ht="18" customHeight="1">
      <c r="A160" s="151"/>
      <c r="B160" s="161"/>
      <c r="C160" s="25"/>
      <c r="D160" s="25"/>
      <c r="E160" s="143"/>
      <c r="F160" s="25">
        <v>310</v>
      </c>
      <c r="G160" s="33">
        <v>10000</v>
      </c>
      <c r="H160" s="33"/>
      <c r="I160" s="33"/>
      <c r="J160" s="33"/>
      <c r="K160" s="33"/>
    </row>
    <row r="161" spans="1:13" ht="18" customHeight="1">
      <c r="A161" s="181"/>
      <c r="B161" s="167"/>
      <c r="C161" s="25"/>
      <c r="D161" s="25"/>
      <c r="E161" s="144"/>
      <c r="F161" s="25">
        <v>340</v>
      </c>
      <c r="G161" s="33">
        <v>600</v>
      </c>
      <c r="H161" s="33"/>
      <c r="I161" s="33"/>
      <c r="J161" s="33"/>
      <c r="K161" s="33"/>
    </row>
    <row r="162" spans="1:13" ht="40.5" hidden="1" customHeight="1">
      <c r="A162" s="157" t="s">
        <v>102</v>
      </c>
      <c r="B162" s="160">
        <v>1009001</v>
      </c>
      <c r="C162" s="25"/>
      <c r="D162" s="25"/>
      <c r="E162" s="154">
        <v>500</v>
      </c>
      <c r="F162" s="25"/>
      <c r="G162" s="33">
        <f t="shared" ref="G162" si="36">G163+G164</f>
        <v>0</v>
      </c>
      <c r="H162" s="33"/>
      <c r="I162" s="33"/>
      <c r="J162" s="33"/>
      <c r="K162" s="33" t="e">
        <f t="shared" si="29"/>
        <v>#DIV/0!</v>
      </c>
    </row>
    <row r="163" spans="1:13" ht="40.5" hidden="1" customHeight="1">
      <c r="A163" s="158"/>
      <c r="B163" s="161"/>
      <c r="C163" s="25"/>
      <c r="D163" s="25"/>
      <c r="E163" s="155"/>
      <c r="F163" s="25">
        <v>225</v>
      </c>
      <c r="G163" s="33">
        <v>0</v>
      </c>
      <c r="H163" s="33"/>
      <c r="I163" s="33"/>
      <c r="J163" s="33"/>
      <c r="K163" s="33" t="e">
        <f t="shared" si="29"/>
        <v>#DIV/0!</v>
      </c>
    </row>
    <row r="164" spans="1:13" ht="40.5" hidden="1" customHeight="1">
      <c r="A164" s="159"/>
      <c r="B164" s="162"/>
      <c r="C164" s="25"/>
      <c r="D164" s="25"/>
      <c r="E164" s="156"/>
      <c r="F164" s="25">
        <v>310</v>
      </c>
      <c r="G164" s="33">
        <v>0</v>
      </c>
      <c r="H164" s="33"/>
      <c r="I164" s="33"/>
      <c r="J164" s="33"/>
      <c r="K164" s="33" t="e">
        <f t="shared" si="29"/>
        <v>#DIV/0!</v>
      </c>
    </row>
    <row r="165" spans="1:13" ht="78" hidden="1" customHeight="1">
      <c r="A165" s="86" t="s">
        <v>104</v>
      </c>
      <c r="B165" s="10">
        <v>3150206</v>
      </c>
      <c r="C165" s="25"/>
      <c r="D165" s="25"/>
      <c r="E165" s="26" t="s">
        <v>17</v>
      </c>
      <c r="F165" s="25">
        <v>225</v>
      </c>
      <c r="G165" s="33">
        <v>0</v>
      </c>
      <c r="H165" s="33"/>
      <c r="I165" s="33"/>
      <c r="J165" s="33"/>
      <c r="K165" s="33" t="e">
        <f t="shared" si="29"/>
        <v>#DIV/0!</v>
      </c>
    </row>
    <row r="166" spans="1:13" ht="96" hidden="1" customHeight="1">
      <c r="A166" s="86" t="s">
        <v>105</v>
      </c>
      <c r="B166" s="10">
        <v>3150206</v>
      </c>
      <c r="C166" s="25"/>
      <c r="D166" s="25"/>
      <c r="E166" s="26" t="s">
        <v>17</v>
      </c>
      <c r="F166" s="25">
        <v>225</v>
      </c>
      <c r="G166" s="33">
        <v>0</v>
      </c>
      <c r="H166" s="33"/>
      <c r="I166" s="33"/>
      <c r="J166" s="33"/>
      <c r="K166" s="33" t="e">
        <f t="shared" si="29"/>
        <v>#DIV/0!</v>
      </c>
    </row>
    <row r="167" spans="1:13" ht="101.25" hidden="1" customHeight="1">
      <c r="A167" s="85" t="s">
        <v>106</v>
      </c>
      <c r="B167" s="7">
        <v>5202700</v>
      </c>
      <c r="C167" s="19"/>
      <c r="D167" s="19"/>
      <c r="E167" s="48">
        <v>500</v>
      </c>
      <c r="F167" s="19">
        <v>225</v>
      </c>
      <c r="G167" s="33">
        <v>0</v>
      </c>
      <c r="H167" s="33"/>
      <c r="I167" s="33"/>
      <c r="J167" s="33"/>
      <c r="K167" s="33" t="e">
        <f t="shared" si="29"/>
        <v>#DIV/0!</v>
      </c>
    </row>
    <row r="168" spans="1:13" ht="21.75" hidden="1" customHeight="1">
      <c r="A168" s="85" t="s">
        <v>107</v>
      </c>
      <c r="B168" s="7">
        <v>5202700</v>
      </c>
      <c r="C168" s="19"/>
      <c r="D168" s="19"/>
      <c r="E168" s="48">
        <v>500</v>
      </c>
      <c r="F168" s="19">
        <v>225</v>
      </c>
      <c r="G168" s="33">
        <v>0</v>
      </c>
      <c r="H168" s="33"/>
      <c r="I168" s="33"/>
      <c r="J168" s="33"/>
      <c r="K168" s="33" t="e">
        <f t="shared" si="29"/>
        <v>#DIV/0!</v>
      </c>
    </row>
    <row r="169" spans="1:13" ht="21.75" hidden="1" customHeight="1">
      <c r="A169" s="72" t="s">
        <v>92</v>
      </c>
      <c r="B169" s="7">
        <v>6000504</v>
      </c>
      <c r="C169" s="19"/>
      <c r="D169" s="19"/>
      <c r="E169" s="48">
        <v>500</v>
      </c>
      <c r="F169" s="19">
        <v>226</v>
      </c>
      <c r="G169" s="33">
        <v>0</v>
      </c>
      <c r="H169" s="33"/>
      <c r="I169" s="33"/>
      <c r="J169" s="33"/>
      <c r="K169" s="33" t="e">
        <f t="shared" si="29"/>
        <v>#DIV/0!</v>
      </c>
    </row>
    <row r="170" spans="1:13" ht="25.5" hidden="1" customHeight="1">
      <c r="A170" s="69" t="s">
        <v>50</v>
      </c>
      <c r="B170" s="24" t="s">
        <v>34</v>
      </c>
      <c r="C170" s="25"/>
      <c r="D170" s="25"/>
      <c r="E170" s="26" t="s">
        <v>17</v>
      </c>
      <c r="F170" s="25">
        <v>225</v>
      </c>
      <c r="G170" s="33"/>
      <c r="H170" s="33"/>
      <c r="I170" s="33"/>
      <c r="J170" s="33" t="e">
        <f t="shared" ref="J170:J171" si="37">I170/G170*100</f>
        <v>#DIV/0!</v>
      </c>
      <c r="K170" s="33" t="e">
        <f t="shared" si="29"/>
        <v>#DIV/0!</v>
      </c>
    </row>
    <row r="171" spans="1:13" ht="41.25" customHeight="1">
      <c r="A171" s="95" t="s">
        <v>120</v>
      </c>
      <c r="B171" s="10">
        <v>6000599</v>
      </c>
      <c r="C171" s="25"/>
      <c r="D171" s="25"/>
      <c r="E171" s="26" t="s">
        <v>119</v>
      </c>
      <c r="F171" s="25">
        <v>242</v>
      </c>
      <c r="G171" s="33">
        <v>50</v>
      </c>
      <c r="H171" s="33">
        <v>71.16</v>
      </c>
      <c r="I171" s="33">
        <v>71.16</v>
      </c>
      <c r="J171" s="33">
        <f t="shared" si="37"/>
        <v>142.32</v>
      </c>
      <c r="K171" s="33">
        <f t="shared" si="29"/>
        <v>100</v>
      </c>
      <c r="M171" t="s">
        <v>70</v>
      </c>
    </row>
    <row r="172" spans="1:13" s="50" customFormat="1" ht="28.5" customHeight="1">
      <c r="A172" s="204" t="s">
        <v>132</v>
      </c>
      <c r="B172" s="205"/>
      <c r="C172" s="206"/>
      <c r="D172" s="206"/>
      <c r="E172" s="207"/>
      <c r="F172" s="206"/>
      <c r="G172" s="68">
        <f>G157+G162+G165+G166+G167+G168+G169+G171</f>
        <v>62092.6</v>
      </c>
      <c r="H172" s="68">
        <f>H157+H162+H165+H166+H167+H168+H169+H171</f>
        <v>6487.0019999999995</v>
      </c>
      <c r="I172" s="68">
        <f>I157+I162+I165+I166+I167+I168+I169+I171</f>
        <v>6487.0019999999995</v>
      </c>
      <c r="J172" s="68">
        <f>I172/G172*100</f>
        <v>10.447302899218263</v>
      </c>
      <c r="K172" s="68">
        <f t="shared" si="29"/>
        <v>100</v>
      </c>
    </row>
    <row r="173" spans="1:13" ht="29.25" customHeight="1">
      <c r="A173" s="147" t="s">
        <v>122</v>
      </c>
      <c r="B173" s="208">
        <v>7952200</v>
      </c>
      <c r="C173" s="99"/>
      <c r="D173" s="99"/>
      <c r="E173" s="209" t="s">
        <v>17</v>
      </c>
      <c r="F173" s="99"/>
      <c r="G173" s="68">
        <f>G175+G176+G178</f>
        <v>37581.199999999997</v>
      </c>
      <c r="H173" s="68">
        <f>H175+H176</f>
        <v>4021.2019999999998</v>
      </c>
      <c r="I173" s="68">
        <f>I175+I176</f>
        <v>4021.2019999999998</v>
      </c>
      <c r="J173" s="68">
        <f>I173/G173*100</f>
        <v>10.700036188306921</v>
      </c>
      <c r="K173" s="68">
        <f t="shared" si="29"/>
        <v>100</v>
      </c>
    </row>
    <row r="174" spans="1:13" ht="21.75" hidden="1" customHeight="1">
      <c r="A174" s="210"/>
      <c r="B174" s="208"/>
      <c r="C174" s="99"/>
      <c r="D174" s="99"/>
      <c r="E174" s="209"/>
      <c r="F174" s="99">
        <v>222</v>
      </c>
      <c r="G174" s="68"/>
      <c r="H174" s="68"/>
      <c r="I174" s="68"/>
      <c r="J174" s="68"/>
      <c r="K174" s="68" t="e">
        <f t="shared" si="29"/>
        <v>#DIV/0!</v>
      </c>
    </row>
    <row r="175" spans="1:13" ht="23.25" customHeight="1">
      <c r="A175" s="210"/>
      <c r="B175" s="208"/>
      <c r="C175" s="99"/>
      <c r="D175" s="99"/>
      <c r="E175" s="209"/>
      <c r="F175" s="99">
        <v>225</v>
      </c>
      <c r="G175" s="68">
        <v>37256.699999999997</v>
      </c>
      <c r="H175" s="68">
        <v>3950.3319999999999</v>
      </c>
      <c r="I175" s="68">
        <v>3950.3319999999999</v>
      </c>
      <c r="J175" s="68">
        <f t="shared" ref="J175:J178" si="38">I175/G175*100</f>
        <v>10.603011002047955</v>
      </c>
      <c r="K175" s="68">
        <f t="shared" si="29"/>
        <v>100</v>
      </c>
    </row>
    <row r="176" spans="1:13" ht="21.75" customHeight="1">
      <c r="A176" s="210"/>
      <c r="B176" s="208"/>
      <c r="C176" s="99"/>
      <c r="D176" s="99"/>
      <c r="E176" s="209"/>
      <c r="F176" s="99">
        <v>226</v>
      </c>
      <c r="G176" s="68"/>
      <c r="H176" s="68">
        <v>70.87</v>
      </c>
      <c r="I176" s="68">
        <v>70.87</v>
      </c>
      <c r="J176" s="68"/>
      <c r="K176" s="68">
        <f t="shared" si="29"/>
        <v>100</v>
      </c>
    </row>
    <row r="177" spans="1:12" ht="21.75" hidden="1" customHeight="1">
      <c r="A177" s="210"/>
      <c r="B177" s="208"/>
      <c r="C177" s="99"/>
      <c r="D177" s="99"/>
      <c r="E177" s="209"/>
      <c r="F177" s="99">
        <v>310</v>
      </c>
      <c r="G177" s="68"/>
      <c r="H177" s="68"/>
      <c r="I177" s="68"/>
      <c r="J177" s="68" t="e">
        <f t="shared" si="38"/>
        <v>#DIV/0!</v>
      </c>
      <c r="K177" s="68" t="e">
        <f t="shared" si="29"/>
        <v>#DIV/0!</v>
      </c>
    </row>
    <row r="178" spans="1:12" ht="21.75" customHeight="1">
      <c r="A178" s="148"/>
      <c r="B178" s="208"/>
      <c r="C178" s="99"/>
      <c r="D178" s="99"/>
      <c r="E178" s="209"/>
      <c r="F178" s="99">
        <v>310</v>
      </c>
      <c r="G178" s="68">
        <v>324.5</v>
      </c>
      <c r="H178" s="68"/>
      <c r="I178" s="68"/>
      <c r="J178" s="68"/>
      <c r="K178" s="68"/>
    </row>
    <row r="179" spans="1:12" ht="129.75" hidden="1" customHeight="1">
      <c r="A179" s="135" t="s">
        <v>102</v>
      </c>
      <c r="B179" s="211">
        <v>1009001</v>
      </c>
      <c r="C179" s="99"/>
      <c r="D179" s="99"/>
      <c r="E179" s="212" t="s">
        <v>17</v>
      </c>
      <c r="F179" s="212">
        <v>310</v>
      </c>
      <c r="G179" s="68">
        <v>0</v>
      </c>
      <c r="H179" s="68"/>
      <c r="I179" s="68"/>
      <c r="J179" s="68"/>
      <c r="K179" s="68" t="e">
        <f t="shared" si="29"/>
        <v>#DIV/0!</v>
      </c>
    </row>
    <row r="180" spans="1:12" ht="81" hidden="1" customHeight="1">
      <c r="A180" s="101" t="s">
        <v>104</v>
      </c>
      <c r="B180" s="102">
        <v>3150206</v>
      </c>
      <c r="C180" s="99"/>
      <c r="D180" s="99"/>
      <c r="E180" s="98" t="s">
        <v>17</v>
      </c>
      <c r="F180" s="99">
        <v>225</v>
      </c>
      <c r="G180" s="68">
        <v>0</v>
      </c>
      <c r="H180" s="68"/>
      <c r="I180" s="68"/>
      <c r="J180" s="68"/>
      <c r="K180" s="68" t="e">
        <f t="shared" si="29"/>
        <v>#DIV/0!</v>
      </c>
    </row>
    <row r="181" spans="1:12" ht="100.5" hidden="1" customHeight="1">
      <c r="A181" s="101" t="s">
        <v>105</v>
      </c>
      <c r="B181" s="102">
        <v>3150206</v>
      </c>
      <c r="C181" s="99"/>
      <c r="D181" s="99"/>
      <c r="E181" s="98" t="s">
        <v>17</v>
      </c>
      <c r="F181" s="99">
        <v>225</v>
      </c>
      <c r="G181" s="68">
        <v>0</v>
      </c>
      <c r="H181" s="68"/>
      <c r="I181" s="68"/>
      <c r="J181" s="68"/>
      <c r="K181" s="68" t="e">
        <f t="shared" si="29"/>
        <v>#DIV/0!</v>
      </c>
    </row>
    <row r="182" spans="1:12" ht="108.75" hidden="1" customHeight="1">
      <c r="A182" s="134" t="s">
        <v>106</v>
      </c>
      <c r="B182" s="213">
        <v>5202700</v>
      </c>
      <c r="C182" s="103"/>
      <c r="D182" s="103"/>
      <c r="E182" s="214">
        <v>500</v>
      </c>
      <c r="F182" s="103">
        <v>225</v>
      </c>
      <c r="G182" s="68">
        <v>0</v>
      </c>
      <c r="H182" s="68"/>
      <c r="I182" s="68"/>
      <c r="J182" s="68"/>
      <c r="K182" s="68" t="e">
        <f t="shared" si="29"/>
        <v>#DIV/0!</v>
      </c>
    </row>
    <row r="183" spans="1:12" ht="126" hidden="1" customHeight="1">
      <c r="A183" s="134" t="s">
        <v>107</v>
      </c>
      <c r="B183" s="213">
        <v>5202700</v>
      </c>
      <c r="C183" s="103"/>
      <c r="D183" s="103"/>
      <c r="E183" s="214">
        <v>500</v>
      </c>
      <c r="F183" s="103">
        <v>225</v>
      </c>
      <c r="G183" s="68">
        <v>0</v>
      </c>
      <c r="H183" s="68"/>
      <c r="I183" s="68"/>
      <c r="J183" s="68"/>
      <c r="K183" s="68" t="e">
        <f t="shared" si="29"/>
        <v>#DIV/0!</v>
      </c>
    </row>
    <row r="184" spans="1:12" ht="44.25" hidden="1" customHeight="1">
      <c r="A184" s="134" t="s">
        <v>92</v>
      </c>
      <c r="B184" s="213">
        <v>6000504</v>
      </c>
      <c r="C184" s="103"/>
      <c r="D184" s="103"/>
      <c r="E184" s="214">
        <v>500</v>
      </c>
      <c r="F184" s="103">
        <v>226</v>
      </c>
      <c r="G184" s="68">
        <v>0</v>
      </c>
      <c r="H184" s="68"/>
      <c r="I184" s="68"/>
      <c r="J184" s="68"/>
      <c r="K184" s="68" t="e">
        <f t="shared" si="29"/>
        <v>#DIV/0!</v>
      </c>
    </row>
    <row r="185" spans="1:12" ht="42" hidden="1" customHeight="1">
      <c r="A185" s="215" t="s">
        <v>50</v>
      </c>
      <c r="B185" s="216" t="s">
        <v>34</v>
      </c>
      <c r="C185" s="103"/>
      <c r="D185" s="103"/>
      <c r="E185" s="98" t="s">
        <v>17</v>
      </c>
      <c r="F185" s="103">
        <v>225</v>
      </c>
      <c r="G185" s="68"/>
      <c r="H185" s="68"/>
      <c r="I185" s="68"/>
      <c r="J185" s="68" t="e">
        <f t="shared" ref="J185" si="39">I185/G185*100</f>
        <v>#DIV/0!</v>
      </c>
      <c r="K185" s="68" t="e">
        <f t="shared" si="29"/>
        <v>#DIV/0!</v>
      </c>
    </row>
    <row r="186" spans="1:12" ht="42.75" customHeight="1">
      <c r="A186" s="215" t="s">
        <v>120</v>
      </c>
      <c r="B186" s="102">
        <v>6000599</v>
      </c>
      <c r="C186" s="99"/>
      <c r="D186" s="99"/>
      <c r="E186" s="98" t="s">
        <v>119</v>
      </c>
      <c r="F186" s="217">
        <v>242</v>
      </c>
      <c r="G186" s="68">
        <v>180</v>
      </c>
      <c r="H186" s="68">
        <v>266.32600000000002</v>
      </c>
      <c r="I186" s="68">
        <v>266.32600000000002</v>
      </c>
      <c r="J186" s="68">
        <f>IF(I186/G186*100&gt;100&amp;I186=0,"более 100%",I186/G186*100)</f>
        <v>147.95888888888891</v>
      </c>
      <c r="K186" s="68">
        <f t="shared" si="29"/>
        <v>100</v>
      </c>
    </row>
    <row r="187" spans="1:12" s="50" customFormat="1" ht="29.25" customHeight="1">
      <c r="A187" s="204" t="s">
        <v>133</v>
      </c>
      <c r="B187" s="205"/>
      <c r="C187" s="105"/>
      <c r="D187" s="105"/>
      <c r="E187" s="218"/>
      <c r="F187" s="219"/>
      <c r="G187" s="220">
        <f>G173+G179+G180+G181+G182+G183+G184+G186</f>
        <v>37761.199999999997</v>
      </c>
      <c r="H187" s="220">
        <f t="shared" ref="H187:I187" si="40">H173+H179+H180+H181+H182+H183+H184+H186</f>
        <v>4287.5280000000002</v>
      </c>
      <c r="I187" s="220">
        <f t="shared" si="40"/>
        <v>4287.5280000000002</v>
      </c>
      <c r="J187" s="220">
        <f>I187/G187*100</f>
        <v>11.354321366905715</v>
      </c>
      <c r="K187" s="220">
        <f t="shared" si="29"/>
        <v>100</v>
      </c>
    </row>
    <row r="188" spans="1:12" ht="20.25" customHeight="1">
      <c r="A188" s="147" t="s">
        <v>123</v>
      </c>
      <c r="B188" s="208">
        <v>7952300</v>
      </c>
      <c r="C188" s="99"/>
      <c r="D188" s="221"/>
      <c r="E188" s="209" t="s">
        <v>17</v>
      </c>
      <c r="F188" s="105"/>
      <c r="G188" s="68">
        <f>G189+G190+G191+G192</f>
        <v>17876.2</v>
      </c>
      <c r="H188" s="68">
        <f>H189+H190</f>
        <v>1557.5730000000001</v>
      </c>
      <c r="I188" s="68">
        <f>I189+I190</f>
        <v>1557.5730000000001</v>
      </c>
      <c r="J188" s="68">
        <f t="shared" ref="J188:J190" si="41">IF(I188/G188*100&lt;100,I188/G188*100,"более 100%")</f>
        <v>8.7131101688278267</v>
      </c>
      <c r="K188" s="68">
        <f t="shared" si="29"/>
        <v>100</v>
      </c>
    </row>
    <row r="189" spans="1:12" ht="21" customHeight="1">
      <c r="A189" s="210"/>
      <c r="B189" s="208"/>
      <c r="C189" s="99"/>
      <c r="D189" s="221"/>
      <c r="E189" s="209"/>
      <c r="F189" s="103">
        <v>225</v>
      </c>
      <c r="G189" s="68">
        <v>10656.6</v>
      </c>
      <c r="H189" s="68">
        <v>1541.95</v>
      </c>
      <c r="I189" s="68">
        <v>1541.95</v>
      </c>
      <c r="J189" s="68">
        <f t="shared" si="41"/>
        <v>14.469436780962033</v>
      </c>
      <c r="K189" s="68">
        <f t="shared" si="29"/>
        <v>100</v>
      </c>
    </row>
    <row r="190" spans="1:12" ht="21" customHeight="1">
      <c r="A190" s="210"/>
      <c r="B190" s="208"/>
      <c r="C190" s="99"/>
      <c r="D190" s="221"/>
      <c r="E190" s="209"/>
      <c r="F190" s="103">
        <v>226</v>
      </c>
      <c r="G190" s="68">
        <v>1150.8</v>
      </c>
      <c r="H190" s="68">
        <v>15.622999999999999</v>
      </c>
      <c r="I190" s="68">
        <v>15.622999999999999</v>
      </c>
      <c r="J190" s="68">
        <f t="shared" si="41"/>
        <v>1.3575773375043449</v>
      </c>
      <c r="K190" s="68">
        <f t="shared" si="29"/>
        <v>100</v>
      </c>
      <c r="L190" t="s">
        <v>70</v>
      </c>
    </row>
    <row r="191" spans="1:12" ht="18" customHeight="1">
      <c r="A191" s="210"/>
      <c r="B191" s="208"/>
      <c r="C191" s="99"/>
      <c r="D191" s="221"/>
      <c r="E191" s="209"/>
      <c r="F191" s="103">
        <v>310</v>
      </c>
      <c r="G191" s="68">
        <v>4187.8</v>
      </c>
      <c r="H191" s="68"/>
      <c r="I191" s="68"/>
      <c r="J191" s="68"/>
      <c r="K191" s="68"/>
    </row>
    <row r="192" spans="1:12" ht="20.25" customHeight="1">
      <c r="A192" s="210"/>
      <c r="B192" s="208"/>
      <c r="C192" s="99"/>
      <c r="D192" s="221"/>
      <c r="E192" s="209"/>
      <c r="F192" s="103">
        <v>340</v>
      </c>
      <c r="G192" s="68">
        <v>1881</v>
      </c>
      <c r="H192" s="68"/>
      <c r="I192" s="68"/>
      <c r="J192" s="68"/>
      <c r="K192" s="68"/>
    </row>
    <row r="193" spans="1:11" ht="0.75" hidden="1" customHeight="1">
      <c r="A193" s="148"/>
      <c r="B193" s="208"/>
      <c r="C193" s="99"/>
      <c r="D193" s="221"/>
      <c r="E193" s="209"/>
      <c r="F193" s="103">
        <v>340</v>
      </c>
      <c r="G193" s="68"/>
      <c r="H193" s="68"/>
      <c r="I193" s="68"/>
      <c r="J193" s="68" t="e">
        <f t="shared" ref="J193:J203" si="42">I193/G193*100</f>
        <v>#DIV/0!</v>
      </c>
      <c r="K193" s="68" t="e">
        <f t="shared" si="29"/>
        <v>#DIV/0!</v>
      </c>
    </row>
    <row r="194" spans="1:11" ht="42.75" hidden="1" customHeight="1">
      <c r="A194" s="147" t="s">
        <v>102</v>
      </c>
      <c r="B194" s="222">
        <v>1009001</v>
      </c>
      <c r="C194" s="99"/>
      <c r="D194" s="221"/>
      <c r="E194" s="209" t="s">
        <v>17</v>
      </c>
      <c r="F194" s="103"/>
      <c r="G194" s="68">
        <f>G195+G196</f>
        <v>0</v>
      </c>
      <c r="H194" s="68"/>
      <c r="I194" s="68"/>
      <c r="J194" s="68"/>
      <c r="K194" s="68" t="e">
        <f t="shared" si="29"/>
        <v>#DIV/0!</v>
      </c>
    </row>
    <row r="195" spans="1:11" ht="42.75" hidden="1" customHeight="1">
      <c r="A195" s="210"/>
      <c r="B195" s="223"/>
      <c r="C195" s="99"/>
      <c r="D195" s="221"/>
      <c r="E195" s="209"/>
      <c r="F195" s="103">
        <v>225</v>
      </c>
      <c r="G195" s="68">
        <v>0</v>
      </c>
      <c r="H195" s="68"/>
      <c r="I195" s="68"/>
      <c r="J195" s="68"/>
      <c r="K195" s="68" t="e">
        <f t="shared" si="29"/>
        <v>#DIV/0!</v>
      </c>
    </row>
    <row r="196" spans="1:11" ht="80.25" hidden="1" customHeight="1">
      <c r="A196" s="148"/>
      <c r="B196" s="224"/>
      <c r="C196" s="99"/>
      <c r="D196" s="221"/>
      <c r="E196" s="209"/>
      <c r="F196" s="103">
        <v>310</v>
      </c>
      <c r="G196" s="68">
        <v>0</v>
      </c>
      <c r="H196" s="68"/>
      <c r="I196" s="68"/>
      <c r="J196" s="68"/>
      <c r="K196" s="68" t="e">
        <f t="shared" si="29"/>
        <v>#DIV/0!</v>
      </c>
    </row>
    <row r="197" spans="1:11" ht="78.75" hidden="1" customHeight="1">
      <c r="A197" s="101" t="s">
        <v>104</v>
      </c>
      <c r="B197" s="102">
        <v>3150206</v>
      </c>
      <c r="C197" s="99"/>
      <c r="D197" s="99"/>
      <c r="E197" s="98" t="s">
        <v>17</v>
      </c>
      <c r="F197" s="99">
        <v>225</v>
      </c>
      <c r="G197" s="68">
        <v>0</v>
      </c>
      <c r="H197" s="68"/>
      <c r="I197" s="68"/>
      <c r="J197" s="68"/>
      <c r="K197" s="68" t="e">
        <f t="shared" si="29"/>
        <v>#DIV/0!</v>
      </c>
    </row>
    <row r="198" spans="1:11" ht="100.5" hidden="1" customHeight="1">
      <c r="A198" s="101" t="s">
        <v>105</v>
      </c>
      <c r="B198" s="102">
        <v>3150206</v>
      </c>
      <c r="C198" s="99"/>
      <c r="D198" s="99"/>
      <c r="E198" s="98" t="s">
        <v>17</v>
      </c>
      <c r="F198" s="99">
        <v>225</v>
      </c>
      <c r="G198" s="68">
        <v>0</v>
      </c>
      <c r="H198" s="68"/>
      <c r="I198" s="68"/>
      <c r="J198" s="68"/>
      <c r="K198" s="68" t="e">
        <f t="shared" si="29"/>
        <v>#DIV/0!</v>
      </c>
    </row>
    <row r="199" spans="1:11" ht="100.5" hidden="1" customHeight="1">
      <c r="A199" s="134" t="s">
        <v>106</v>
      </c>
      <c r="B199" s="213">
        <v>5202700</v>
      </c>
      <c r="C199" s="103"/>
      <c r="D199" s="103"/>
      <c r="E199" s="103">
        <v>500</v>
      </c>
      <c r="F199" s="103">
        <v>225</v>
      </c>
      <c r="G199" s="68">
        <v>0</v>
      </c>
      <c r="H199" s="68"/>
      <c r="I199" s="68"/>
      <c r="J199" s="68"/>
      <c r="K199" s="68" t="e">
        <f t="shared" si="29"/>
        <v>#DIV/0!</v>
      </c>
    </row>
    <row r="200" spans="1:11" ht="125.25" hidden="1" customHeight="1">
      <c r="A200" s="134" t="s">
        <v>107</v>
      </c>
      <c r="B200" s="213">
        <v>5202700</v>
      </c>
      <c r="C200" s="103"/>
      <c r="D200" s="103"/>
      <c r="E200" s="103">
        <v>500</v>
      </c>
      <c r="F200" s="103">
        <v>225</v>
      </c>
      <c r="G200" s="68">
        <v>0</v>
      </c>
      <c r="H200" s="68"/>
      <c r="I200" s="68"/>
      <c r="J200" s="68"/>
      <c r="K200" s="68" t="e">
        <f t="shared" si="29"/>
        <v>#DIV/0!</v>
      </c>
    </row>
    <row r="201" spans="1:11" ht="42" hidden="1" customHeight="1">
      <c r="A201" s="134" t="s">
        <v>92</v>
      </c>
      <c r="B201" s="213">
        <v>6000504</v>
      </c>
      <c r="C201" s="103"/>
      <c r="D201" s="103"/>
      <c r="E201" s="103">
        <v>500</v>
      </c>
      <c r="F201" s="103">
        <v>226</v>
      </c>
      <c r="G201" s="68">
        <v>0</v>
      </c>
      <c r="H201" s="68"/>
      <c r="I201" s="68"/>
      <c r="J201" s="68"/>
      <c r="K201" s="68" t="e">
        <f t="shared" si="29"/>
        <v>#DIV/0!</v>
      </c>
    </row>
    <row r="202" spans="1:11" ht="45.75" hidden="1" customHeight="1">
      <c r="A202" s="215" t="s">
        <v>50</v>
      </c>
      <c r="B202" s="216" t="s">
        <v>34</v>
      </c>
      <c r="C202" s="99"/>
      <c r="D202" s="99"/>
      <c r="E202" s="98" t="s">
        <v>17</v>
      </c>
      <c r="F202" s="99">
        <v>225</v>
      </c>
      <c r="G202" s="68"/>
      <c r="H202" s="68"/>
      <c r="I202" s="68"/>
      <c r="J202" s="68" t="e">
        <f t="shared" si="42"/>
        <v>#DIV/0!</v>
      </c>
      <c r="K202" s="68" t="e">
        <f t="shared" si="29"/>
        <v>#DIV/0!</v>
      </c>
    </row>
    <row r="203" spans="1:11" ht="42" customHeight="1">
      <c r="A203" s="215" t="s">
        <v>120</v>
      </c>
      <c r="B203" s="102">
        <v>6000599</v>
      </c>
      <c r="C203" s="99"/>
      <c r="D203" s="99"/>
      <c r="E203" s="98" t="s">
        <v>119</v>
      </c>
      <c r="F203" s="217">
        <v>242</v>
      </c>
      <c r="G203" s="68">
        <v>36</v>
      </c>
      <c r="H203" s="68">
        <v>36</v>
      </c>
      <c r="I203" s="68"/>
      <c r="J203" s="68"/>
      <c r="K203" s="68"/>
    </row>
    <row r="204" spans="1:11" s="50" customFormat="1" ht="30" customHeight="1">
      <c r="A204" s="204" t="s">
        <v>134</v>
      </c>
      <c r="B204" s="205"/>
      <c r="C204" s="105"/>
      <c r="D204" s="105"/>
      <c r="E204" s="225"/>
      <c r="F204" s="105"/>
      <c r="G204" s="68">
        <f>G188+G203</f>
        <v>17912.2</v>
      </c>
      <c r="H204" s="68">
        <f t="shared" ref="H204:I204" si="43">H188+H203</f>
        <v>1593.5730000000001</v>
      </c>
      <c r="I204" s="68">
        <f t="shared" si="43"/>
        <v>1557.5730000000001</v>
      </c>
      <c r="J204" s="68">
        <f>I204/G204*100</f>
        <v>8.6955985306104218</v>
      </c>
      <c r="K204" s="68">
        <f t="shared" si="29"/>
        <v>97.74092558044093</v>
      </c>
    </row>
    <row r="205" spans="1:11" ht="27" customHeight="1">
      <c r="A205" s="147" t="s">
        <v>124</v>
      </c>
      <c r="B205" s="149">
        <v>7952400</v>
      </c>
      <c r="C205" s="99"/>
      <c r="D205" s="99"/>
      <c r="E205" s="226" t="s">
        <v>17</v>
      </c>
      <c r="F205" s="99"/>
      <c r="G205" s="68">
        <f>G207+G208+G209</f>
        <v>22114.799999999999</v>
      </c>
      <c r="H205" s="68">
        <f>H207+H208</f>
        <v>1999.4369999999999</v>
      </c>
      <c r="I205" s="68">
        <f>I207+I208</f>
        <v>1999.4369999999999</v>
      </c>
      <c r="J205" s="68">
        <f>I205/G205*100</f>
        <v>9.0411715231428733</v>
      </c>
      <c r="K205" s="68">
        <f t="shared" si="29"/>
        <v>100</v>
      </c>
    </row>
    <row r="206" spans="1:11" ht="18" hidden="1" customHeight="1">
      <c r="A206" s="210"/>
      <c r="B206" s="227"/>
      <c r="C206" s="99"/>
      <c r="D206" s="99"/>
      <c r="E206" s="228"/>
      <c r="F206" s="99">
        <v>222</v>
      </c>
      <c r="G206" s="68"/>
      <c r="H206" s="68"/>
      <c r="I206" s="68"/>
      <c r="J206" s="68"/>
      <c r="K206" s="68" t="e">
        <f t="shared" si="29"/>
        <v>#DIV/0!</v>
      </c>
    </row>
    <row r="207" spans="1:11" ht="21.75" customHeight="1">
      <c r="A207" s="210"/>
      <c r="B207" s="227"/>
      <c r="C207" s="99"/>
      <c r="D207" s="99"/>
      <c r="E207" s="228"/>
      <c r="F207" s="99">
        <v>225</v>
      </c>
      <c r="G207" s="68">
        <v>19876.8</v>
      </c>
      <c r="H207" s="68">
        <v>1983.49</v>
      </c>
      <c r="I207" s="68">
        <v>1983.49</v>
      </c>
      <c r="J207" s="68">
        <f t="shared" ref="J207:J220" si="44">I207/G207*100</f>
        <v>9.9789201481123726</v>
      </c>
      <c r="K207" s="68">
        <f t="shared" si="29"/>
        <v>100</v>
      </c>
    </row>
    <row r="208" spans="1:11" ht="20.25" customHeight="1">
      <c r="A208" s="210"/>
      <c r="B208" s="227"/>
      <c r="C208" s="99"/>
      <c r="D208" s="99"/>
      <c r="E208" s="228"/>
      <c r="F208" s="99">
        <v>226</v>
      </c>
      <c r="G208" s="68">
        <f>22+16</f>
        <v>38</v>
      </c>
      <c r="H208" s="68">
        <v>15.946999999999999</v>
      </c>
      <c r="I208" s="68">
        <v>15.946999999999999</v>
      </c>
      <c r="J208" s="68">
        <f t="shared" si="44"/>
        <v>41.965789473684204</v>
      </c>
      <c r="K208" s="68">
        <f t="shared" si="29"/>
        <v>100</v>
      </c>
    </row>
    <row r="209" spans="1:11" ht="20.25" customHeight="1">
      <c r="A209" s="210"/>
      <c r="B209" s="227"/>
      <c r="C209" s="99"/>
      <c r="D209" s="99"/>
      <c r="E209" s="228"/>
      <c r="F209" s="99">
        <v>310</v>
      </c>
      <c r="G209" s="68">
        <v>2200</v>
      </c>
      <c r="H209" s="68"/>
      <c r="I209" s="68"/>
      <c r="J209" s="68"/>
      <c r="K209" s="68"/>
    </row>
    <row r="210" spans="1:11" ht="18.75" hidden="1" customHeight="1">
      <c r="A210" s="148"/>
      <c r="B210" s="150"/>
      <c r="C210" s="99"/>
      <c r="D210" s="99"/>
      <c r="E210" s="229"/>
      <c r="F210" s="99">
        <v>340</v>
      </c>
      <c r="G210" s="68"/>
      <c r="H210" s="68"/>
      <c r="I210" s="68"/>
      <c r="J210" s="68" t="e">
        <f t="shared" si="44"/>
        <v>#DIV/0!</v>
      </c>
      <c r="K210" s="68" t="e">
        <f t="shared" si="29"/>
        <v>#DIV/0!</v>
      </c>
    </row>
    <row r="211" spans="1:11" ht="82.5" hidden="1" customHeight="1">
      <c r="A211" s="101" t="s">
        <v>104</v>
      </c>
      <c r="B211" s="102">
        <v>3150206</v>
      </c>
      <c r="C211" s="217"/>
      <c r="D211" s="217"/>
      <c r="E211" s="98" t="s">
        <v>71</v>
      </c>
      <c r="F211" s="217">
        <v>225</v>
      </c>
      <c r="G211" s="68">
        <v>0</v>
      </c>
      <c r="H211" s="68"/>
      <c r="I211" s="68"/>
      <c r="J211" s="68"/>
      <c r="K211" s="68" t="e">
        <f t="shared" si="29"/>
        <v>#DIV/0!</v>
      </c>
    </row>
    <row r="212" spans="1:11" ht="89.25" hidden="1" customHeight="1">
      <c r="A212" s="101" t="s">
        <v>104</v>
      </c>
      <c r="B212" s="102">
        <v>3150206</v>
      </c>
      <c r="C212" s="217"/>
      <c r="D212" s="217"/>
      <c r="E212" s="98" t="s">
        <v>17</v>
      </c>
      <c r="F212" s="217">
        <v>225</v>
      </c>
      <c r="G212" s="68">
        <v>0</v>
      </c>
      <c r="H212" s="68"/>
      <c r="I212" s="68"/>
      <c r="J212" s="68"/>
      <c r="K212" s="68" t="e">
        <f t="shared" si="29"/>
        <v>#DIV/0!</v>
      </c>
    </row>
    <row r="213" spans="1:11" ht="105" hidden="1" customHeight="1">
      <c r="A213" s="101" t="s">
        <v>105</v>
      </c>
      <c r="B213" s="102">
        <v>3150206</v>
      </c>
      <c r="C213" s="217"/>
      <c r="D213" s="217"/>
      <c r="E213" s="98" t="s">
        <v>17</v>
      </c>
      <c r="F213" s="217">
        <v>225</v>
      </c>
      <c r="G213" s="68">
        <v>0</v>
      </c>
      <c r="H213" s="68"/>
      <c r="I213" s="68"/>
      <c r="J213" s="68"/>
      <c r="K213" s="68" t="e">
        <f t="shared" si="29"/>
        <v>#DIV/0!</v>
      </c>
    </row>
    <row r="214" spans="1:11" ht="105" hidden="1" customHeight="1">
      <c r="A214" s="134" t="s">
        <v>106</v>
      </c>
      <c r="B214" s="213">
        <v>5202700</v>
      </c>
      <c r="C214" s="103"/>
      <c r="D214" s="103"/>
      <c r="E214" s="214">
        <v>500</v>
      </c>
      <c r="F214" s="103">
        <v>225</v>
      </c>
      <c r="G214" s="68">
        <v>0</v>
      </c>
      <c r="H214" s="68"/>
      <c r="I214" s="68"/>
      <c r="J214" s="68"/>
      <c r="K214" s="68" t="e">
        <f t="shared" si="29"/>
        <v>#DIV/0!</v>
      </c>
    </row>
    <row r="215" spans="1:11" ht="124.5" hidden="1" customHeight="1">
      <c r="A215" s="134" t="s">
        <v>107</v>
      </c>
      <c r="B215" s="213">
        <v>5202700</v>
      </c>
      <c r="C215" s="103"/>
      <c r="D215" s="103"/>
      <c r="E215" s="214">
        <v>500</v>
      </c>
      <c r="F215" s="103">
        <v>225</v>
      </c>
      <c r="G215" s="68">
        <v>0</v>
      </c>
      <c r="H215" s="68"/>
      <c r="I215" s="68"/>
      <c r="J215" s="68"/>
      <c r="K215" s="68" t="e">
        <f t="shared" si="29"/>
        <v>#DIV/0!</v>
      </c>
    </row>
    <row r="216" spans="1:11" ht="43.5" hidden="1" customHeight="1">
      <c r="A216" s="134" t="s">
        <v>92</v>
      </c>
      <c r="B216" s="213">
        <v>6000504</v>
      </c>
      <c r="C216" s="103"/>
      <c r="D216" s="103"/>
      <c r="E216" s="214">
        <v>500</v>
      </c>
      <c r="F216" s="103">
        <v>226</v>
      </c>
      <c r="G216" s="68">
        <v>0</v>
      </c>
      <c r="H216" s="68"/>
      <c r="I216" s="68"/>
      <c r="J216" s="68"/>
      <c r="K216" s="68" t="e">
        <f t="shared" si="29"/>
        <v>#DIV/0!</v>
      </c>
    </row>
    <row r="217" spans="1:11" ht="29.25" hidden="1" customHeight="1">
      <c r="A217" s="215" t="s">
        <v>50</v>
      </c>
      <c r="B217" s="216" t="s">
        <v>34</v>
      </c>
      <c r="C217" s="99"/>
      <c r="D217" s="99"/>
      <c r="E217" s="98" t="s">
        <v>17</v>
      </c>
      <c r="F217" s="99">
        <v>225</v>
      </c>
      <c r="G217" s="68"/>
      <c r="H217" s="68"/>
      <c r="I217" s="68"/>
      <c r="J217" s="68" t="e">
        <f t="shared" si="44"/>
        <v>#DIV/0!</v>
      </c>
      <c r="K217" s="68" t="e">
        <f t="shared" si="29"/>
        <v>#DIV/0!</v>
      </c>
    </row>
    <row r="218" spans="1:11" ht="41.25" customHeight="1">
      <c r="A218" s="215" t="s">
        <v>120</v>
      </c>
      <c r="B218" s="102">
        <v>6000599</v>
      </c>
      <c r="C218" s="99"/>
      <c r="D218" s="99"/>
      <c r="E218" s="98" t="s">
        <v>119</v>
      </c>
      <c r="F218" s="217">
        <v>242</v>
      </c>
      <c r="G218" s="68">
        <v>10</v>
      </c>
      <c r="H218" s="68">
        <v>10</v>
      </c>
      <c r="I218" s="68"/>
      <c r="J218" s="68"/>
      <c r="K218" s="68"/>
    </row>
    <row r="219" spans="1:11" s="50" customFormat="1" ht="31.5" customHeight="1">
      <c r="A219" s="204" t="s">
        <v>135</v>
      </c>
      <c r="B219" s="205"/>
      <c r="C219" s="105"/>
      <c r="D219" s="105"/>
      <c r="E219" s="225"/>
      <c r="F219" s="105"/>
      <c r="G219" s="68">
        <f>G205+G211+G212+G213+G214+G215+G216+G218</f>
        <v>22124.799999999999</v>
      </c>
      <c r="H219" s="68">
        <f t="shared" ref="H219:I219" si="45">H205+H211+H212+H213+H214+H215+H216+H218</f>
        <v>2009.4369999999999</v>
      </c>
      <c r="I219" s="68">
        <f t="shared" si="45"/>
        <v>1999.4369999999999</v>
      </c>
      <c r="J219" s="68">
        <f t="shared" si="44"/>
        <v>9.037085080995082</v>
      </c>
      <c r="K219" s="68">
        <f t="shared" si="29"/>
        <v>99.502348170159109</v>
      </c>
    </row>
    <row r="220" spans="1:11" ht="27" customHeight="1">
      <c r="A220" s="139" t="s">
        <v>125</v>
      </c>
      <c r="B220" s="153">
        <v>7952500</v>
      </c>
      <c r="C220" s="25"/>
      <c r="D220" s="25"/>
      <c r="E220" s="121"/>
      <c r="F220" s="21"/>
      <c r="G220" s="33">
        <f>G222+G223+G224</f>
        <v>38435.799999999996</v>
      </c>
      <c r="H220" s="33">
        <f>H222+H223+H221</f>
        <v>5176.6640000000007</v>
      </c>
      <c r="I220" s="33">
        <f>I222+I223+I221</f>
        <v>2386.6640000000002</v>
      </c>
      <c r="J220" s="20">
        <f t="shared" si="44"/>
        <v>6.2094817852106647</v>
      </c>
      <c r="K220" s="20">
        <f t="shared" si="29"/>
        <v>46.104286467114726</v>
      </c>
    </row>
    <row r="221" spans="1:11" ht="24" customHeight="1">
      <c r="A221" s="151"/>
      <c r="B221" s="153"/>
      <c r="C221" s="25"/>
      <c r="D221" s="25"/>
      <c r="E221" s="121" t="s">
        <v>13</v>
      </c>
      <c r="F221" s="19">
        <v>242</v>
      </c>
      <c r="G221" s="33">
        <v>0</v>
      </c>
      <c r="H221" s="33">
        <v>2790</v>
      </c>
      <c r="I221" s="33"/>
      <c r="J221" s="20"/>
      <c r="K221" s="20"/>
    </row>
    <row r="222" spans="1:11" ht="25.5" customHeight="1">
      <c r="A222" s="151"/>
      <c r="B222" s="153"/>
      <c r="C222" s="25"/>
      <c r="D222" s="25"/>
      <c r="E222" s="142" t="s">
        <v>17</v>
      </c>
      <c r="F222" s="19">
        <v>225</v>
      </c>
      <c r="G222" s="33">
        <v>34339.699999999997</v>
      </c>
      <c r="H222" s="33">
        <v>2337.7310000000002</v>
      </c>
      <c r="I222" s="33">
        <v>2337.7310000000002</v>
      </c>
      <c r="J222" s="20">
        <f t="shared" ref="J222:J271" si="46">I222/G222*100</f>
        <v>6.807662850869403</v>
      </c>
      <c r="K222" s="20">
        <f t="shared" si="29"/>
        <v>100</v>
      </c>
    </row>
    <row r="223" spans="1:11" ht="27.75" customHeight="1">
      <c r="A223" s="151"/>
      <c r="B223" s="153"/>
      <c r="C223" s="25"/>
      <c r="D223" s="25"/>
      <c r="E223" s="166"/>
      <c r="F223" s="19">
        <v>226</v>
      </c>
      <c r="G223" s="33">
        <v>96.1</v>
      </c>
      <c r="H223" s="33">
        <v>48.933</v>
      </c>
      <c r="I223" s="33">
        <v>48.933</v>
      </c>
      <c r="J223" s="20">
        <f t="shared" si="46"/>
        <v>50.918834547346513</v>
      </c>
      <c r="K223" s="20">
        <f t="shared" si="29"/>
        <v>100</v>
      </c>
    </row>
    <row r="224" spans="1:11" ht="27.75" customHeight="1">
      <c r="A224" s="151"/>
      <c r="B224" s="153"/>
      <c r="C224" s="25"/>
      <c r="D224" s="25"/>
      <c r="E224" s="121"/>
      <c r="F224" s="19">
        <v>310</v>
      </c>
      <c r="G224" s="33">
        <v>4000</v>
      </c>
      <c r="H224" s="33"/>
      <c r="I224" s="33"/>
      <c r="J224" s="20"/>
      <c r="K224" s="20"/>
    </row>
    <row r="225" spans="1:11" ht="17.25" hidden="1" customHeight="1">
      <c r="A225" s="152"/>
      <c r="B225" s="153"/>
      <c r="C225" s="25"/>
      <c r="D225" s="25"/>
      <c r="E225" s="121"/>
      <c r="F225" s="19">
        <v>340</v>
      </c>
      <c r="G225" s="33">
        <v>0</v>
      </c>
      <c r="H225" s="33"/>
      <c r="I225" s="33"/>
      <c r="J225" s="20"/>
      <c r="K225" s="20" t="e">
        <f t="shared" si="29"/>
        <v>#DIV/0!</v>
      </c>
    </row>
    <row r="226" spans="1:11" ht="74.25" hidden="1" customHeight="1">
      <c r="A226" s="86" t="s">
        <v>104</v>
      </c>
      <c r="B226" s="10">
        <v>3150206</v>
      </c>
      <c r="C226" s="41"/>
      <c r="D226" s="41"/>
      <c r="E226" s="26" t="s">
        <v>17</v>
      </c>
      <c r="F226" s="41">
        <v>225</v>
      </c>
      <c r="G226" s="33">
        <v>0</v>
      </c>
      <c r="H226" s="33"/>
      <c r="I226" s="33"/>
      <c r="J226" s="20"/>
      <c r="K226" s="20" t="e">
        <f t="shared" ref="K226:K231" si="47">I226/H226*100</f>
        <v>#DIV/0!</v>
      </c>
    </row>
    <row r="227" spans="1:11" ht="102" hidden="1" customHeight="1">
      <c r="A227" s="86" t="s">
        <v>105</v>
      </c>
      <c r="B227" s="10">
        <v>3150206</v>
      </c>
      <c r="C227" s="41"/>
      <c r="D227" s="41"/>
      <c r="E227" s="26" t="s">
        <v>17</v>
      </c>
      <c r="F227" s="41">
        <v>225</v>
      </c>
      <c r="G227" s="33">
        <v>0</v>
      </c>
      <c r="H227" s="33"/>
      <c r="I227" s="33"/>
      <c r="J227" s="20"/>
      <c r="K227" s="20" t="e">
        <f t="shared" si="47"/>
        <v>#DIV/0!</v>
      </c>
    </row>
    <row r="228" spans="1:11" ht="105.75" hidden="1" customHeight="1">
      <c r="A228" s="85" t="s">
        <v>106</v>
      </c>
      <c r="B228" s="7">
        <v>5202700</v>
      </c>
      <c r="C228" s="19"/>
      <c r="D228" s="19"/>
      <c r="E228" s="48">
        <v>500</v>
      </c>
      <c r="F228" s="19">
        <v>225</v>
      </c>
      <c r="G228" s="33">
        <v>0</v>
      </c>
      <c r="H228" s="33"/>
      <c r="I228" s="33"/>
      <c r="J228" s="20"/>
      <c r="K228" s="20" t="e">
        <f t="shared" si="47"/>
        <v>#DIV/0!</v>
      </c>
    </row>
    <row r="229" spans="1:11" ht="117.75" hidden="1" customHeight="1">
      <c r="A229" s="85" t="s">
        <v>107</v>
      </c>
      <c r="B229" s="7">
        <v>5202700</v>
      </c>
      <c r="C229" s="19"/>
      <c r="D229" s="19"/>
      <c r="E229" s="48">
        <v>500</v>
      </c>
      <c r="F229" s="19">
        <v>225</v>
      </c>
      <c r="G229" s="33">
        <v>0</v>
      </c>
      <c r="H229" s="33"/>
      <c r="I229" s="33"/>
      <c r="J229" s="20"/>
      <c r="K229" s="20" t="e">
        <f t="shared" si="47"/>
        <v>#DIV/0!</v>
      </c>
    </row>
    <row r="230" spans="1:11" ht="42" hidden="1" customHeight="1">
      <c r="A230" s="72" t="s">
        <v>92</v>
      </c>
      <c r="B230" s="7">
        <v>6000504</v>
      </c>
      <c r="C230" s="19"/>
      <c r="D230" s="19"/>
      <c r="E230" s="48">
        <v>500</v>
      </c>
      <c r="F230" s="19">
        <v>226</v>
      </c>
      <c r="G230" s="33">
        <v>0</v>
      </c>
      <c r="H230" s="33"/>
      <c r="I230" s="33"/>
      <c r="J230" s="20"/>
      <c r="K230" s="20" t="e">
        <f t="shared" si="47"/>
        <v>#DIV/0!</v>
      </c>
    </row>
    <row r="231" spans="1:11" ht="26.25" hidden="1" customHeight="1">
      <c r="A231" s="69" t="s">
        <v>50</v>
      </c>
      <c r="B231" s="24" t="s">
        <v>34</v>
      </c>
      <c r="C231" s="19"/>
      <c r="D231" s="19"/>
      <c r="E231" s="26" t="s">
        <v>17</v>
      </c>
      <c r="F231" s="19">
        <v>225</v>
      </c>
      <c r="G231" s="33"/>
      <c r="H231" s="33"/>
      <c r="I231" s="33"/>
      <c r="J231" s="20" t="e">
        <f t="shared" ref="J231:J232" si="48">I231/G231*100</f>
        <v>#DIV/0!</v>
      </c>
      <c r="K231" s="20" t="e">
        <f t="shared" si="47"/>
        <v>#DIV/0!</v>
      </c>
    </row>
    <row r="232" spans="1:11" ht="45" customHeight="1">
      <c r="A232" s="95" t="s">
        <v>120</v>
      </c>
      <c r="B232" s="10">
        <v>6000599</v>
      </c>
      <c r="C232" s="25"/>
      <c r="D232" s="25"/>
      <c r="E232" s="26" t="s">
        <v>119</v>
      </c>
      <c r="F232" s="41">
        <v>242</v>
      </c>
      <c r="G232" s="33">
        <v>32</v>
      </c>
      <c r="H232" s="33">
        <v>70</v>
      </c>
      <c r="I232" s="33">
        <v>70</v>
      </c>
      <c r="J232" s="33">
        <f t="shared" si="48"/>
        <v>218.75</v>
      </c>
      <c r="K232" s="20">
        <f t="shared" ref="K232:K271" si="49">I232/H232*100</f>
        <v>100</v>
      </c>
    </row>
    <row r="233" spans="1:11" s="50" customFormat="1" ht="27" customHeight="1">
      <c r="A233" s="204" t="s">
        <v>136</v>
      </c>
      <c r="B233" s="205"/>
      <c r="C233" s="105"/>
      <c r="D233" s="105"/>
      <c r="E233" s="225"/>
      <c r="F233" s="105"/>
      <c r="G233" s="68">
        <f>G220+G226+G227+G228+G229+G230+G232</f>
        <v>38467.799999999996</v>
      </c>
      <c r="H233" s="68">
        <f t="shared" ref="H233:I233" si="50">H220+H226+H227+H228+H229+H230+H232</f>
        <v>5246.6640000000007</v>
      </c>
      <c r="I233" s="68">
        <f t="shared" si="50"/>
        <v>2456.6640000000002</v>
      </c>
      <c r="J233" s="68">
        <f t="shared" si="46"/>
        <v>6.3862867125232023</v>
      </c>
      <c r="K233" s="68">
        <f t="shared" si="49"/>
        <v>46.823352896240351</v>
      </c>
    </row>
    <row r="234" spans="1:11" ht="27" customHeight="1">
      <c r="A234" s="147" t="s">
        <v>126</v>
      </c>
      <c r="B234" s="149">
        <v>7952600</v>
      </c>
      <c r="C234" s="103"/>
      <c r="D234" s="103"/>
      <c r="E234" s="230"/>
      <c r="F234" s="105"/>
      <c r="G234" s="68">
        <f>G236+G237+G238+G239+G240</f>
        <v>37747.800000000003</v>
      </c>
      <c r="H234" s="68">
        <f>H237+H238+H236</f>
        <v>7437.7379999999994</v>
      </c>
      <c r="I234" s="68">
        <f>I237+I238+I236</f>
        <v>7437.7379999999994</v>
      </c>
      <c r="J234" s="68">
        <f t="shared" si="46"/>
        <v>19.703765517460617</v>
      </c>
      <c r="K234" s="68">
        <f t="shared" si="49"/>
        <v>100</v>
      </c>
    </row>
    <row r="235" spans="1:11" ht="18" hidden="1" customHeight="1">
      <c r="A235" s="210"/>
      <c r="B235" s="227"/>
      <c r="C235" s="103"/>
      <c r="D235" s="103"/>
      <c r="E235" s="231"/>
      <c r="F235" s="105">
        <v>241</v>
      </c>
      <c r="G235" s="68"/>
      <c r="H235" s="68"/>
      <c r="I235" s="68"/>
      <c r="J235" s="68" t="e">
        <f t="shared" si="46"/>
        <v>#DIV/0!</v>
      </c>
      <c r="K235" s="68" t="e">
        <f t="shared" si="49"/>
        <v>#DIV/0!</v>
      </c>
    </row>
    <row r="236" spans="1:11" ht="25.5" customHeight="1">
      <c r="A236" s="210"/>
      <c r="B236" s="227"/>
      <c r="C236" s="103"/>
      <c r="D236" s="103"/>
      <c r="E236" s="212" t="s">
        <v>13</v>
      </c>
      <c r="F236" s="103">
        <v>241</v>
      </c>
      <c r="G236" s="68">
        <v>7456</v>
      </c>
      <c r="H236" s="68">
        <v>5338.36</v>
      </c>
      <c r="I236" s="68">
        <v>5338.36</v>
      </c>
      <c r="J236" s="68">
        <f t="shared" si="46"/>
        <v>71.598175965665234</v>
      </c>
      <c r="K236" s="68">
        <f t="shared" si="49"/>
        <v>100</v>
      </c>
    </row>
    <row r="237" spans="1:11" ht="24.75" customHeight="1">
      <c r="A237" s="210"/>
      <c r="B237" s="227"/>
      <c r="C237" s="103"/>
      <c r="D237" s="103"/>
      <c r="E237" s="226" t="s">
        <v>17</v>
      </c>
      <c r="F237" s="103">
        <v>225</v>
      </c>
      <c r="G237" s="68">
        <v>29388.3</v>
      </c>
      <c r="H237" s="68">
        <v>2054.3719999999998</v>
      </c>
      <c r="I237" s="68">
        <v>2054.3719999999998</v>
      </c>
      <c r="J237" s="68">
        <f t="shared" si="46"/>
        <v>6.990441774447655</v>
      </c>
      <c r="K237" s="68">
        <f t="shared" si="49"/>
        <v>100</v>
      </c>
    </row>
    <row r="238" spans="1:11" ht="22.5" customHeight="1">
      <c r="A238" s="210"/>
      <c r="B238" s="227"/>
      <c r="C238" s="103"/>
      <c r="D238" s="103"/>
      <c r="E238" s="228"/>
      <c r="F238" s="103">
        <v>226</v>
      </c>
      <c r="G238" s="68">
        <v>253.5</v>
      </c>
      <c r="H238" s="68">
        <v>45.006</v>
      </c>
      <c r="I238" s="68">
        <v>45.006</v>
      </c>
      <c r="J238" s="68">
        <f t="shared" si="46"/>
        <v>17.753846153846155</v>
      </c>
      <c r="K238" s="68">
        <f t="shared" si="49"/>
        <v>100</v>
      </c>
    </row>
    <row r="239" spans="1:11" ht="24.75" customHeight="1">
      <c r="A239" s="210"/>
      <c r="B239" s="227"/>
      <c r="C239" s="103"/>
      <c r="D239" s="103"/>
      <c r="E239" s="232"/>
      <c r="F239" s="103">
        <v>310</v>
      </c>
      <c r="G239" s="68">
        <v>50</v>
      </c>
      <c r="H239" s="68"/>
      <c r="I239" s="68"/>
      <c r="J239" s="68"/>
      <c r="K239" s="68"/>
    </row>
    <row r="240" spans="1:11" ht="22.5" customHeight="1">
      <c r="A240" s="210"/>
      <c r="B240" s="227"/>
      <c r="C240" s="103"/>
      <c r="D240" s="103"/>
      <c r="E240" s="232"/>
      <c r="F240" s="103">
        <v>340</v>
      </c>
      <c r="G240" s="68">
        <v>600</v>
      </c>
      <c r="H240" s="68"/>
      <c r="I240" s="68"/>
      <c r="J240" s="68"/>
      <c r="K240" s="68"/>
    </row>
    <row r="241" spans="1:11" ht="22.5" hidden="1" customHeight="1">
      <c r="A241" s="210"/>
      <c r="B241" s="227"/>
      <c r="C241" s="103"/>
      <c r="D241" s="103"/>
      <c r="E241" s="231"/>
      <c r="F241" s="103">
        <v>310</v>
      </c>
      <c r="G241" s="68"/>
      <c r="H241" s="68"/>
      <c r="I241" s="68"/>
      <c r="J241" s="68"/>
      <c r="K241" s="68"/>
    </row>
    <row r="242" spans="1:11" ht="27.75" hidden="1" customHeight="1">
      <c r="A242" s="210"/>
      <c r="B242" s="227"/>
      <c r="C242" s="103"/>
      <c r="D242" s="103"/>
      <c r="E242" s="233"/>
      <c r="F242" s="103">
        <v>340</v>
      </c>
      <c r="G242" s="68"/>
      <c r="H242" s="68"/>
      <c r="I242" s="68"/>
      <c r="J242" s="68"/>
      <c r="K242" s="68"/>
    </row>
    <row r="243" spans="1:11" ht="22.5" hidden="1" customHeight="1">
      <c r="A243" s="148"/>
      <c r="B243" s="150"/>
      <c r="C243" s="103"/>
      <c r="D243" s="103"/>
      <c r="E243" s="212" t="s">
        <v>13</v>
      </c>
      <c r="F243" s="99">
        <v>241</v>
      </c>
      <c r="G243" s="68"/>
      <c r="H243" s="68"/>
      <c r="I243" s="68"/>
      <c r="J243" s="68"/>
      <c r="K243" s="68"/>
    </row>
    <row r="244" spans="1:11" ht="34.5" customHeight="1">
      <c r="A244" s="147" t="s">
        <v>103</v>
      </c>
      <c r="B244" s="149">
        <v>7953600</v>
      </c>
      <c r="C244" s="103"/>
      <c r="D244" s="103"/>
      <c r="E244" s="226" t="s">
        <v>17</v>
      </c>
      <c r="F244" s="99"/>
      <c r="G244" s="68">
        <f>G245+G246</f>
        <v>1800</v>
      </c>
      <c r="H244" s="68"/>
      <c r="I244" s="68"/>
      <c r="J244" s="68"/>
      <c r="K244" s="68"/>
    </row>
    <row r="245" spans="1:11" ht="51.75" customHeight="1">
      <c r="A245" s="210"/>
      <c r="B245" s="227"/>
      <c r="C245" s="103"/>
      <c r="D245" s="103"/>
      <c r="E245" s="228"/>
      <c r="F245" s="99">
        <v>225</v>
      </c>
      <c r="G245" s="68">
        <v>1800</v>
      </c>
      <c r="H245" s="68"/>
      <c r="I245" s="68"/>
      <c r="J245" s="68"/>
      <c r="K245" s="68"/>
    </row>
    <row r="246" spans="1:11" ht="33" hidden="1" customHeight="1">
      <c r="A246" s="148"/>
      <c r="B246" s="150"/>
      <c r="C246" s="103"/>
      <c r="D246" s="103"/>
      <c r="E246" s="229"/>
      <c r="F246" s="99">
        <v>226</v>
      </c>
      <c r="G246" s="68">
        <v>0</v>
      </c>
      <c r="H246" s="68"/>
      <c r="I246" s="68"/>
      <c r="J246" s="68" t="e">
        <f t="shared" si="46"/>
        <v>#DIV/0!</v>
      </c>
      <c r="K246" s="68" t="e">
        <f t="shared" si="49"/>
        <v>#DIV/0!</v>
      </c>
    </row>
    <row r="247" spans="1:11" ht="86.25" hidden="1" customHeight="1">
      <c r="A247" s="101" t="s">
        <v>104</v>
      </c>
      <c r="B247" s="102">
        <v>3150206</v>
      </c>
      <c r="C247" s="217"/>
      <c r="D247" s="217"/>
      <c r="E247" s="98" t="s">
        <v>17</v>
      </c>
      <c r="F247" s="217">
        <v>225</v>
      </c>
      <c r="G247" s="68">
        <v>0</v>
      </c>
      <c r="H247" s="68"/>
      <c r="I247" s="68"/>
      <c r="J247" s="68"/>
      <c r="K247" s="68" t="e">
        <f t="shared" si="49"/>
        <v>#DIV/0!</v>
      </c>
    </row>
    <row r="248" spans="1:11" ht="108.75" hidden="1" customHeight="1">
      <c r="A248" s="101" t="s">
        <v>105</v>
      </c>
      <c r="B248" s="102">
        <v>3150206</v>
      </c>
      <c r="C248" s="217"/>
      <c r="D248" s="217"/>
      <c r="E248" s="98" t="s">
        <v>17</v>
      </c>
      <c r="F248" s="217">
        <v>225</v>
      </c>
      <c r="G248" s="68">
        <v>0</v>
      </c>
      <c r="H248" s="68"/>
      <c r="I248" s="68"/>
      <c r="J248" s="68"/>
      <c r="K248" s="68" t="e">
        <f t="shared" si="49"/>
        <v>#DIV/0!</v>
      </c>
    </row>
    <row r="249" spans="1:11" ht="105.75" hidden="1" customHeight="1">
      <c r="A249" s="134" t="s">
        <v>106</v>
      </c>
      <c r="B249" s="213">
        <v>5202700</v>
      </c>
      <c r="C249" s="103"/>
      <c r="D249" s="103"/>
      <c r="E249" s="214">
        <v>500</v>
      </c>
      <c r="F249" s="103">
        <v>225</v>
      </c>
      <c r="G249" s="68">
        <v>0</v>
      </c>
      <c r="H249" s="68"/>
      <c r="I249" s="68"/>
      <c r="J249" s="68"/>
      <c r="K249" s="68" t="e">
        <f t="shared" si="49"/>
        <v>#DIV/0!</v>
      </c>
    </row>
    <row r="250" spans="1:11" ht="120.75" hidden="1" customHeight="1">
      <c r="A250" s="134" t="s">
        <v>107</v>
      </c>
      <c r="B250" s="213">
        <v>5202700</v>
      </c>
      <c r="C250" s="103"/>
      <c r="D250" s="103"/>
      <c r="E250" s="214">
        <v>500</v>
      </c>
      <c r="F250" s="103">
        <v>225</v>
      </c>
      <c r="G250" s="68">
        <v>0</v>
      </c>
      <c r="H250" s="68"/>
      <c r="I250" s="68"/>
      <c r="J250" s="68"/>
      <c r="K250" s="68" t="e">
        <f t="shared" si="49"/>
        <v>#DIV/0!</v>
      </c>
    </row>
    <row r="251" spans="1:11" ht="42.75" hidden="1" customHeight="1">
      <c r="A251" s="134" t="s">
        <v>92</v>
      </c>
      <c r="B251" s="213">
        <v>6000504</v>
      </c>
      <c r="C251" s="103"/>
      <c r="D251" s="103"/>
      <c r="E251" s="214">
        <v>500</v>
      </c>
      <c r="F251" s="103">
        <v>226</v>
      </c>
      <c r="G251" s="68">
        <v>0</v>
      </c>
      <c r="H251" s="68"/>
      <c r="I251" s="68"/>
      <c r="J251" s="68"/>
      <c r="K251" s="68" t="e">
        <f t="shared" si="49"/>
        <v>#DIV/0!</v>
      </c>
    </row>
    <row r="252" spans="1:11" ht="42.75" hidden="1" customHeight="1">
      <c r="A252" s="215" t="s">
        <v>50</v>
      </c>
      <c r="B252" s="216" t="s">
        <v>34</v>
      </c>
      <c r="C252" s="103"/>
      <c r="D252" s="103"/>
      <c r="E252" s="98" t="s">
        <v>17</v>
      </c>
      <c r="F252" s="99">
        <v>225</v>
      </c>
      <c r="G252" s="68"/>
      <c r="H252" s="68"/>
      <c r="I252" s="68"/>
      <c r="J252" s="68" t="e">
        <f t="shared" si="46"/>
        <v>#DIV/0!</v>
      </c>
      <c r="K252" s="68" t="e">
        <f t="shared" si="49"/>
        <v>#DIV/0!</v>
      </c>
    </row>
    <row r="253" spans="1:11" ht="43.5" customHeight="1">
      <c r="A253" s="215" t="s">
        <v>120</v>
      </c>
      <c r="B253" s="102">
        <v>6000599</v>
      </c>
      <c r="C253" s="99"/>
      <c r="D253" s="99"/>
      <c r="E253" s="98" t="s">
        <v>119</v>
      </c>
      <c r="F253" s="99">
        <v>242</v>
      </c>
      <c r="G253" s="68">
        <v>70</v>
      </c>
      <c r="H253" s="68">
        <v>70</v>
      </c>
      <c r="I253" s="68">
        <v>70</v>
      </c>
      <c r="J253" s="68">
        <f t="shared" si="46"/>
        <v>100</v>
      </c>
      <c r="K253" s="68">
        <f t="shared" si="49"/>
        <v>100</v>
      </c>
    </row>
    <row r="254" spans="1:11" s="50" customFormat="1" ht="34.5" customHeight="1">
      <c r="A254" s="204" t="s">
        <v>137</v>
      </c>
      <c r="B254" s="205"/>
      <c r="C254" s="105"/>
      <c r="D254" s="105"/>
      <c r="E254" s="225"/>
      <c r="F254" s="105"/>
      <c r="G254" s="68">
        <f>G234+G244+G247+G248+G249+G250+G251+G253</f>
        <v>39617.800000000003</v>
      </c>
      <c r="H254" s="68">
        <f t="shared" ref="H254:I254" si="51">H234+H244+H247+H248+H249+H250+H251+H253</f>
        <v>7507.7379999999994</v>
      </c>
      <c r="I254" s="68">
        <f t="shared" si="51"/>
        <v>7507.7379999999994</v>
      </c>
      <c r="J254" s="68">
        <f t="shared" si="46"/>
        <v>18.950416227049455</v>
      </c>
      <c r="K254" s="68">
        <f t="shared" si="49"/>
        <v>100</v>
      </c>
    </row>
    <row r="255" spans="1:11" s="50" customFormat="1" ht="36.75" customHeight="1">
      <c r="A255" s="49" t="s">
        <v>72</v>
      </c>
      <c r="B255" s="51"/>
      <c r="C255" s="21"/>
      <c r="D255" s="21"/>
      <c r="E255" s="52"/>
      <c r="F255" s="21"/>
      <c r="G255" s="18">
        <f>G256+G267</f>
        <v>25068.685000000001</v>
      </c>
      <c r="H255" s="18">
        <f>H256+H267</f>
        <v>23221.266</v>
      </c>
      <c r="I255" s="18">
        <f>I256+I267</f>
        <v>23221.266</v>
      </c>
      <c r="J255" s="18">
        <f t="shared" si="46"/>
        <v>92.630570769866864</v>
      </c>
      <c r="K255" s="18">
        <f t="shared" si="49"/>
        <v>100</v>
      </c>
    </row>
    <row r="256" spans="1:11" s="50" customFormat="1" ht="18.75">
      <c r="A256" s="165" t="s">
        <v>73</v>
      </c>
      <c r="B256" s="26" t="s">
        <v>74</v>
      </c>
      <c r="C256" s="26" t="s">
        <v>75</v>
      </c>
      <c r="D256" s="26" t="s">
        <v>76</v>
      </c>
      <c r="E256" s="26" t="s">
        <v>127</v>
      </c>
      <c r="F256" s="25"/>
      <c r="G256" s="18">
        <f>SUM(G257:G266)</f>
        <v>8962.2999999999993</v>
      </c>
      <c r="H256" s="18">
        <f>SUM(H257:H266)</f>
        <v>7468.5489999999991</v>
      </c>
      <c r="I256" s="18">
        <f>SUM(I257:I266)</f>
        <v>7468.5489999999991</v>
      </c>
      <c r="J256" s="18">
        <f t="shared" si="46"/>
        <v>83.332950247146371</v>
      </c>
      <c r="K256" s="18">
        <f t="shared" si="49"/>
        <v>100</v>
      </c>
    </row>
    <row r="257" spans="1:11" s="50" customFormat="1" ht="18.75">
      <c r="A257" s="165"/>
      <c r="B257" s="26" t="s">
        <v>74</v>
      </c>
      <c r="C257" s="26"/>
      <c r="D257" s="26"/>
      <c r="E257" s="26" t="s">
        <v>127</v>
      </c>
      <c r="F257" s="25">
        <v>211</v>
      </c>
      <c r="G257" s="68">
        <v>4900</v>
      </c>
      <c r="H257" s="68">
        <v>4482.41</v>
      </c>
      <c r="I257" s="68">
        <v>4482.41</v>
      </c>
      <c r="J257" s="20">
        <f t="shared" si="46"/>
        <v>91.477755102040817</v>
      </c>
      <c r="K257" s="20">
        <f>I257/H257*100</f>
        <v>100</v>
      </c>
    </row>
    <row r="258" spans="1:11" s="50" customFormat="1" ht="18.75">
      <c r="A258" s="165"/>
      <c r="B258" s="26" t="s">
        <v>74</v>
      </c>
      <c r="C258" s="26"/>
      <c r="D258" s="26"/>
      <c r="E258" s="26" t="s">
        <v>127</v>
      </c>
      <c r="F258" s="25">
        <v>213</v>
      </c>
      <c r="G258" s="68">
        <v>1528.8</v>
      </c>
      <c r="H258" s="68">
        <v>1317.0930000000001</v>
      </c>
      <c r="I258" s="68">
        <v>1317.0930000000001</v>
      </c>
      <c r="J258" s="20">
        <f t="shared" si="46"/>
        <v>86.152080062794354</v>
      </c>
      <c r="K258" s="20">
        <f t="shared" ref="K258:K266" si="52">I258/H258*100</f>
        <v>100</v>
      </c>
    </row>
    <row r="259" spans="1:11" s="50" customFormat="1" ht="18.75">
      <c r="A259" s="165"/>
      <c r="B259" s="26" t="s">
        <v>74</v>
      </c>
      <c r="C259" s="26"/>
      <c r="D259" s="26"/>
      <c r="E259" s="26" t="s">
        <v>127</v>
      </c>
      <c r="F259" s="25">
        <v>221</v>
      </c>
      <c r="G259" s="68">
        <v>30</v>
      </c>
      <c r="H259" s="68">
        <v>17.765999999999998</v>
      </c>
      <c r="I259" s="68">
        <v>17.765999999999998</v>
      </c>
      <c r="J259" s="20">
        <f t="shared" si="46"/>
        <v>59.219999999999992</v>
      </c>
      <c r="K259" s="20">
        <f t="shared" si="52"/>
        <v>100</v>
      </c>
    </row>
    <row r="260" spans="1:11" s="50" customFormat="1" ht="18.75" hidden="1" customHeight="1">
      <c r="A260" s="165"/>
      <c r="B260" s="26" t="s">
        <v>74</v>
      </c>
      <c r="C260" s="26"/>
      <c r="D260" s="26"/>
      <c r="E260" s="26" t="s">
        <v>127</v>
      </c>
      <c r="F260" s="25">
        <v>222</v>
      </c>
      <c r="G260" s="68"/>
      <c r="H260" s="68"/>
      <c r="I260" s="68"/>
      <c r="J260" s="20" t="e">
        <f t="shared" si="46"/>
        <v>#DIV/0!</v>
      </c>
      <c r="K260" s="20" t="e">
        <f t="shared" si="52"/>
        <v>#DIV/0!</v>
      </c>
    </row>
    <row r="261" spans="1:11" s="50" customFormat="1" ht="18.75">
      <c r="A261" s="165"/>
      <c r="B261" s="26" t="s">
        <v>74</v>
      </c>
      <c r="C261" s="26"/>
      <c r="D261" s="26"/>
      <c r="E261" s="26" t="s">
        <v>127</v>
      </c>
      <c r="F261" s="25">
        <v>223</v>
      </c>
      <c r="G261" s="68">
        <v>115</v>
      </c>
      <c r="H261" s="68">
        <v>115</v>
      </c>
      <c r="I261" s="68">
        <v>115</v>
      </c>
      <c r="J261" s="20">
        <f t="shared" si="46"/>
        <v>100</v>
      </c>
      <c r="K261" s="20">
        <f t="shared" si="52"/>
        <v>100</v>
      </c>
    </row>
    <row r="262" spans="1:11" s="50" customFormat="1" ht="18.75">
      <c r="A262" s="165"/>
      <c r="B262" s="26" t="s">
        <v>74</v>
      </c>
      <c r="C262" s="26"/>
      <c r="D262" s="26"/>
      <c r="E262" s="26" t="s">
        <v>127</v>
      </c>
      <c r="F262" s="25">
        <v>225</v>
      </c>
      <c r="G262" s="68">
        <v>400</v>
      </c>
      <c r="H262" s="68">
        <v>294.12400000000002</v>
      </c>
      <c r="I262" s="68">
        <v>294.12400000000002</v>
      </c>
      <c r="J262" s="20">
        <f t="shared" si="46"/>
        <v>73.531000000000006</v>
      </c>
      <c r="K262" s="20">
        <f t="shared" si="52"/>
        <v>100</v>
      </c>
    </row>
    <row r="263" spans="1:11" s="50" customFormat="1" ht="18.75">
      <c r="A263" s="165"/>
      <c r="B263" s="26" t="s">
        <v>74</v>
      </c>
      <c r="C263" s="26"/>
      <c r="D263" s="26"/>
      <c r="E263" s="26" t="s">
        <v>127</v>
      </c>
      <c r="F263" s="25">
        <v>226</v>
      </c>
      <c r="G263" s="68">
        <v>550</v>
      </c>
      <c r="H263" s="68">
        <v>284.21300000000002</v>
      </c>
      <c r="I263" s="68">
        <v>284.21300000000002</v>
      </c>
      <c r="J263" s="20">
        <f t="shared" si="46"/>
        <v>51.675090909090912</v>
      </c>
      <c r="K263" s="20">
        <f t="shared" si="52"/>
        <v>100</v>
      </c>
    </row>
    <row r="264" spans="1:11" s="50" customFormat="1" ht="18.75">
      <c r="A264" s="165"/>
      <c r="B264" s="26" t="s">
        <v>74</v>
      </c>
      <c r="C264" s="26"/>
      <c r="D264" s="26"/>
      <c r="E264" s="26" t="s">
        <v>127</v>
      </c>
      <c r="F264" s="25">
        <v>290</v>
      </c>
      <c r="G264" s="68">
        <v>178.5</v>
      </c>
      <c r="H264" s="68">
        <v>73.414000000000001</v>
      </c>
      <c r="I264" s="68">
        <v>73.414000000000001</v>
      </c>
      <c r="J264" s="20">
        <f t="shared" si="46"/>
        <v>41.128291316526614</v>
      </c>
      <c r="K264" s="20">
        <f t="shared" si="52"/>
        <v>100</v>
      </c>
    </row>
    <row r="265" spans="1:11" s="50" customFormat="1" ht="18.75">
      <c r="A265" s="165"/>
      <c r="B265" s="26" t="s">
        <v>74</v>
      </c>
      <c r="C265" s="26"/>
      <c r="D265" s="26"/>
      <c r="E265" s="26" t="s">
        <v>127</v>
      </c>
      <c r="F265" s="25">
        <v>310</v>
      </c>
      <c r="G265" s="68">
        <v>40</v>
      </c>
      <c r="H265" s="68">
        <v>12</v>
      </c>
      <c r="I265" s="68">
        <v>12</v>
      </c>
      <c r="J265" s="20">
        <f t="shared" si="46"/>
        <v>30</v>
      </c>
      <c r="K265" s="20">
        <f t="shared" si="52"/>
        <v>100</v>
      </c>
    </row>
    <row r="266" spans="1:11" s="50" customFormat="1" ht="18.75">
      <c r="A266" s="165"/>
      <c r="B266" s="26" t="s">
        <v>74</v>
      </c>
      <c r="C266" s="26"/>
      <c r="D266" s="26"/>
      <c r="E266" s="26" t="s">
        <v>127</v>
      </c>
      <c r="F266" s="25">
        <v>340</v>
      </c>
      <c r="G266" s="68">
        <v>1220</v>
      </c>
      <c r="H266" s="68">
        <v>872.529</v>
      </c>
      <c r="I266" s="68">
        <v>872.529</v>
      </c>
      <c r="J266" s="20">
        <f>I266/G266*100</f>
        <v>71.518770491803281</v>
      </c>
      <c r="K266" s="20">
        <f t="shared" si="52"/>
        <v>100</v>
      </c>
    </row>
    <row r="267" spans="1:11" ht="24" customHeight="1">
      <c r="A267" s="165" t="s">
        <v>77</v>
      </c>
      <c r="B267" s="26" t="s">
        <v>78</v>
      </c>
      <c r="C267" s="26"/>
      <c r="D267" s="26"/>
      <c r="E267" s="26" t="s">
        <v>17</v>
      </c>
      <c r="F267" s="19"/>
      <c r="G267" s="53">
        <f>G268+G269+G270+G271+G272+G273+G274+G275+G276+G277</f>
        <v>16106.385000000002</v>
      </c>
      <c r="H267" s="54">
        <f>SUM(H268:H277)</f>
        <v>15752.717000000001</v>
      </c>
      <c r="I267" s="53">
        <f>SUM(I268:I277)</f>
        <v>15752.717000000001</v>
      </c>
      <c r="J267" s="18">
        <f t="shared" si="46"/>
        <v>97.80417517649056</v>
      </c>
      <c r="K267" s="18">
        <f t="shared" si="49"/>
        <v>100</v>
      </c>
    </row>
    <row r="268" spans="1:11" ht="18.75">
      <c r="A268" s="165"/>
      <c r="B268" s="31" t="s">
        <v>79</v>
      </c>
      <c r="C268" s="31" t="e">
        <f>#REF!+#REF!</f>
        <v>#REF!</v>
      </c>
      <c r="D268" s="31"/>
      <c r="E268" s="31" t="s">
        <v>17</v>
      </c>
      <c r="F268" s="26" t="s">
        <v>80</v>
      </c>
      <c r="G268" s="55">
        <v>10243.735000000001</v>
      </c>
      <c r="H268" s="55">
        <v>9682.8780000000006</v>
      </c>
      <c r="I268" s="55">
        <v>9682.8780000000006</v>
      </c>
      <c r="J268" s="20">
        <f t="shared" si="46"/>
        <v>94.524877888777866</v>
      </c>
      <c r="K268" s="20">
        <f>I268/H268*100</f>
        <v>100</v>
      </c>
    </row>
    <row r="269" spans="1:11" ht="25.5" customHeight="1">
      <c r="A269" s="165"/>
      <c r="B269" s="31" t="s">
        <v>79</v>
      </c>
      <c r="C269" s="31"/>
      <c r="D269" s="31"/>
      <c r="E269" s="31" t="s">
        <v>17</v>
      </c>
      <c r="F269" s="26" t="s">
        <v>81</v>
      </c>
      <c r="G269" s="55">
        <v>2088.5</v>
      </c>
      <c r="H269" s="55">
        <v>1928.7670000000001</v>
      </c>
      <c r="I269" s="55">
        <v>1928.7670000000001</v>
      </c>
      <c r="J269" s="20">
        <f t="shared" si="46"/>
        <v>92.351783576729716</v>
      </c>
      <c r="K269" s="20">
        <f t="shared" si="49"/>
        <v>100</v>
      </c>
    </row>
    <row r="270" spans="1:11" ht="25.5" customHeight="1">
      <c r="A270" s="165"/>
      <c r="B270" s="31" t="s">
        <v>79</v>
      </c>
      <c r="C270" s="31"/>
      <c r="D270" s="31"/>
      <c r="E270" s="31" t="s">
        <v>17</v>
      </c>
      <c r="F270" s="26" t="s">
        <v>82</v>
      </c>
      <c r="G270" s="55">
        <v>3093.7</v>
      </c>
      <c r="H270" s="55">
        <v>3606.8139999999999</v>
      </c>
      <c r="I270" s="55">
        <v>3606.8139999999999</v>
      </c>
      <c r="J270" s="20">
        <f t="shared" si="46"/>
        <v>116.58577108316904</v>
      </c>
      <c r="K270" s="20">
        <f t="shared" si="49"/>
        <v>100</v>
      </c>
    </row>
    <row r="271" spans="1:11" ht="25.5" customHeight="1">
      <c r="A271" s="165"/>
      <c r="B271" s="31" t="s">
        <v>79</v>
      </c>
      <c r="C271" s="31"/>
      <c r="D271" s="31"/>
      <c r="E271" s="31" t="s">
        <v>17</v>
      </c>
      <c r="F271" s="26" t="s">
        <v>83</v>
      </c>
      <c r="G271" s="55">
        <v>101.85</v>
      </c>
      <c r="H271" s="55">
        <v>73.763999999999996</v>
      </c>
      <c r="I271" s="55">
        <v>73.763999999999996</v>
      </c>
      <c r="J271" s="20">
        <f t="shared" si="46"/>
        <v>72.424153166421206</v>
      </c>
      <c r="K271" s="20">
        <f t="shared" si="49"/>
        <v>100</v>
      </c>
    </row>
    <row r="272" spans="1:11" ht="24.75" hidden="1" customHeight="1">
      <c r="A272" s="165"/>
      <c r="B272" s="31" t="s">
        <v>79</v>
      </c>
      <c r="C272" s="31"/>
      <c r="D272" s="31"/>
      <c r="E272" s="31" t="s">
        <v>17</v>
      </c>
      <c r="F272" s="26" t="s">
        <v>84</v>
      </c>
      <c r="G272" s="55"/>
      <c r="H272" s="55"/>
      <c r="I272" s="20"/>
      <c r="J272" s="20"/>
      <c r="K272" s="20"/>
    </row>
    <row r="273" spans="1:11" ht="26.25" customHeight="1">
      <c r="A273" s="165"/>
      <c r="B273" s="31" t="s">
        <v>79</v>
      </c>
      <c r="C273" s="31"/>
      <c r="D273" s="31"/>
      <c r="E273" s="31" t="s">
        <v>17</v>
      </c>
      <c r="F273" s="26" t="s">
        <v>85</v>
      </c>
      <c r="G273" s="55">
        <v>88.1</v>
      </c>
      <c r="H273" s="55">
        <v>83.141000000000005</v>
      </c>
      <c r="I273" s="55">
        <v>83.141000000000005</v>
      </c>
      <c r="J273" s="20">
        <f>I273/G273*100</f>
        <v>94.371169125993205</v>
      </c>
      <c r="K273" s="20">
        <f>I273/H273*100</f>
        <v>100</v>
      </c>
    </row>
    <row r="274" spans="1:11" ht="23.25" customHeight="1">
      <c r="A274" s="165"/>
      <c r="B274" s="31" t="s">
        <v>79</v>
      </c>
      <c r="C274" s="31" t="e">
        <f>#REF!+#REF!</f>
        <v>#REF!</v>
      </c>
      <c r="D274" s="31"/>
      <c r="E274" s="31" t="s">
        <v>17</v>
      </c>
      <c r="F274" s="26" t="s">
        <v>86</v>
      </c>
      <c r="G274" s="55">
        <v>231.25</v>
      </c>
      <c r="H274" s="55">
        <v>189.98599999999999</v>
      </c>
      <c r="I274" s="55">
        <v>189.98599999999999</v>
      </c>
      <c r="J274" s="20">
        <f>I274/G274*100</f>
        <v>82.1561081081081</v>
      </c>
      <c r="K274" s="20">
        <f>I274/H274*100</f>
        <v>100</v>
      </c>
    </row>
    <row r="275" spans="1:11" ht="20.25" customHeight="1">
      <c r="A275" s="165"/>
      <c r="B275" s="31" t="s">
        <v>79</v>
      </c>
      <c r="C275" s="31"/>
      <c r="D275" s="31"/>
      <c r="E275" s="31" t="s">
        <v>17</v>
      </c>
      <c r="F275" s="26" t="s">
        <v>87</v>
      </c>
      <c r="G275" s="55">
        <v>14.5</v>
      </c>
      <c r="H275" s="55">
        <v>1.54</v>
      </c>
      <c r="I275" s="55">
        <v>1.54</v>
      </c>
      <c r="J275" s="20">
        <f>I275/G275*100</f>
        <v>10.620689655172413</v>
      </c>
      <c r="K275" s="20">
        <f>I275/H275*100</f>
        <v>100</v>
      </c>
    </row>
    <row r="276" spans="1:11" ht="23.25" customHeight="1">
      <c r="A276" s="165"/>
      <c r="B276" s="31" t="s">
        <v>79</v>
      </c>
      <c r="C276" s="31"/>
      <c r="D276" s="31"/>
      <c r="E276" s="31" t="s">
        <v>17</v>
      </c>
      <c r="F276" s="26" t="s">
        <v>18</v>
      </c>
      <c r="G276" s="55">
        <v>165.1</v>
      </c>
      <c r="H276" s="55">
        <v>140.589</v>
      </c>
      <c r="I276" s="55">
        <v>140.589</v>
      </c>
      <c r="J276" s="20">
        <f>I276/G276*100</f>
        <v>85.15384615384616</v>
      </c>
      <c r="K276" s="20">
        <f>I276/H276*100</f>
        <v>100</v>
      </c>
    </row>
    <row r="277" spans="1:11" ht="22.5" customHeight="1">
      <c r="A277" s="165"/>
      <c r="B277" s="31" t="s">
        <v>79</v>
      </c>
      <c r="C277" s="31"/>
      <c r="D277" s="31"/>
      <c r="E277" s="31" t="s">
        <v>17</v>
      </c>
      <c r="F277" s="26" t="s">
        <v>88</v>
      </c>
      <c r="G277" s="55">
        <v>79.650000000000006</v>
      </c>
      <c r="H277" s="55">
        <v>45.238</v>
      </c>
      <c r="I277" s="55">
        <v>45.238</v>
      </c>
      <c r="J277" s="20">
        <f>I277/G277*100</f>
        <v>56.795982423101066</v>
      </c>
      <c r="K277" s="20">
        <f>I277/H277*100</f>
        <v>100</v>
      </c>
    </row>
    <row r="278" spans="1:11" ht="66.75" customHeight="1">
      <c r="A278" s="164" t="s">
        <v>89</v>
      </c>
      <c r="B278" s="164"/>
      <c r="C278" s="164"/>
      <c r="D278" s="164"/>
      <c r="E278" s="164"/>
      <c r="F278" s="164"/>
      <c r="G278" s="116"/>
      <c r="H278" s="117"/>
      <c r="I278" s="116"/>
      <c r="J278" s="118"/>
      <c r="K278" s="119" t="s">
        <v>90</v>
      </c>
    </row>
    <row r="279" spans="1:11" ht="35.25" customHeight="1">
      <c r="A279" s="163"/>
      <c r="B279" s="163"/>
      <c r="C279" s="1"/>
      <c r="D279" s="1"/>
      <c r="E279" s="1"/>
      <c r="F279" s="1"/>
      <c r="G279" s="1"/>
      <c r="H279" s="1"/>
      <c r="I279" s="2"/>
      <c r="J279" s="1"/>
      <c r="K279" s="1"/>
    </row>
    <row r="280" spans="1:11" ht="16.5" customHeight="1">
      <c r="A280" s="2"/>
      <c r="B280" s="1"/>
      <c r="C280" s="1"/>
      <c r="D280" s="1"/>
      <c r="E280" s="1"/>
      <c r="F280" s="126">
        <v>211</v>
      </c>
      <c r="G280" s="126">
        <v>0</v>
      </c>
      <c r="H280" s="127" t="s">
        <v>148</v>
      </c>
      <c r="I280" s="128">
        <v>16970800</v>
      </c>
      <c r="J280" s="128">
        <v>9682878.9499999993</v>
      </c>
      <c r="K280" s="1"/>
    </row>
    <row r="281" spans="1:11" ht="20.25" customHeight="1">
      <c r="A281" s="2"/>
      <c r="B281" s="1"/>
      <c r="C281" s="1"/>
      <c r="D281" s="1"/>
      <c r="E281" s="1"/>
      <c r="F281" s="126">
        <v>212</v>
      </c>
      <c r="G281" s="126">
        <v>0</v>
      </c>
      <c r="H281" s="127" t="s">
        <v>148</v>
      </c>
      <c r="I281" s="128">
        <v>2090218</v>
      </c>
      <c r="J281" s="128">
        <v>1928767.42</v>
      </c>
      <c r="K281" s="1"/>
    </row>
    <row r="282" spans="1:11" ht="18.75">
      <c r="A282" s="1"/>
      <c r="B282" s="1"/>
      <c r="C282" s="1"/>
      <c r="D282" s="1"/>
      <c r="E282" s="1"/>
      <c r="F282" s="126">
        <v>213</v>
      </c>
      <c r="G282" s="126">
        <v>0</v>
      </c>
      <c r="H282" s="127" t="s">
        <v>148</v>
      </c>
      <c r="I282" s="128">
        <v>5923582</v>
      </c>
      <c r="J282" s="128">
        <v>3606814.69</v>
      </c>
      <c r="K282" s="1"/>
    </row>
    <row r="283" spans="1:11" ht="15">
      <c r="A283" s="30"/>
      <c r="B283" s="56"/>
      <c r="C283" s="56"/>
      <c r="D283" s="56"/>
      <c r="E283" s="30"/>
      <c r="F283" s="126">
        <v>221</v>
      </c>
      <c r="G283" s="126">
        <v>0</v>
      </c>
      <c r="H283" s="127" t="s">
        <v>148</v>
      </c>
      <c r="I283" s="128">
        <v>203700</v>
      </c>
      <c r="J283" s="128">
        <v>73764.52</v>
      </c>
    </row>
    <row r="284" spans="1:11" ht="15">
      <c r="A284" s="56"/>
      <c r="B284" s="30"/>
      <c r="C284" s="30"/>
      <c r="D284" s="30"/>
      <c r="E284" s="30"/>
      <c r="F284" s="126">
        <v>222</v>
      </c>
      <c r="G284" s="126">
        <v>0</v>
      </c>
      <c r="H284" s="127" t="s">
        <v>148</v>
      </c>
      <c r="I284" s="128">
        <v>31000</v>
      </c>
      <c r="J284" s="128">
        <v>0</v>
      </c>
    </row>
    <row r="285" spans="1:11" ht="15">
      <c r="B285" s="30"/>
      <c r="C285" s="30"/>
      <c r="D285" s="30"/>
      <c r="E285" s="30"/>
      <c r="F285" s="126">
        <v>225</v>
      </c>
      <c r="G285" s="126">
        <v>0</v>
      </c>
      <c r="H285" s="127" t="s">
        <v>148</v>
      </c>
      <c r="I285" s="128">
        <v>176200</v>
      </c>
      <c r="J285" s="128">
        <v>83141.179999999993</v>
      </c>
    </row>
    <row r="286" spans="1:11" ht="15">
      <c r="B286" s="30"/>
      <c r="C286" s="30"/>
      <c r="D286" s="30"/>
      <c r="E286" s="30"/>
      <c r="F286" s="126">
        <v>226</v>
      </c>
      <c r="G286" s="126">
        <v>0</v>
      </c>
      <c r="H286" s="127" t="s">
        <v>148</v>
      </c>
      <c r="I286" s="128">
        <v>462500</v>
      </c>
      <c r="J286" s="128">
        <v>189986.8</v>
      </c>
    </row>
    <row r="287" spans="1:11" ht="15">
      <c r="A287" s="30"/>
      <c r="B287" s="30"/>
      <c r="C287" s="30"/>
      <c r="D287" s="30"/>
      <c r="E287" s="30"/>
      <c r="F287" s="126">
        <v>290</v>
      </c>
      <c r="G287" s="126">
        <v>0</v>
      </c>
      <c r="H287" s="127" t="s">
        <v>148</v>
      </c>
      <c r="I287" s="128">
        <v>29000</v>
      </c>
      <c r="J287" s="128">
        <v>1540.03</v>
      </c>
    </row>
    <row r="288" spans="1:11" ht="15">
      <c r="B288" s="30"/>
      <c r="C288" s="30"/>
      <c r="D288" s="30"/>
      <c r="E288" s="30"/>
      <c r="F288" s="126">
        <v>310</v>
      </c>
      <c r="G288" s="126">
        <v>0</v>
      </c>
      <c r="H288" s="127" t="s">
        <v>148</v>
      </c>
      <c r="I288" s="128">
        <v>330200</v>
      </c>
      <c r="J288" s="128">
        <v>140589.76999999999</v>
      </c>
    </row>
    <row r="289" spans="1:10" ht="15">
      <c r="A289" s="56"/>
      <c r="B289" s="30"/>
      <c r="C289" s="30"/>
      <c r="D289" s="30"/>
      <c r="E289" s="30"/>
      <c r="F289" s="126">
        <v>340</v>
      </c>
      <c r="G289" s="126">
        <v>0</v>
      </c>
      <c r="H289" s="127" t="s">
        <v>148</v>
      </c>
      <c r="I289" s="128">
        <v>128300</v>
      </c>
      <c r="J289" s="128">
        <v>45238.59</v>
      </c>
    </row>
    <row r="290" spans="1:10">
      <c r="A290" s="30"/>
      <c r="B290" s="30"/>
      <c r="C290" s="30"/>
      <c r="D290" s="30"/>
      <c r="E290" s="30"/>
      <c r="F290" s="30"/>
      <c r="G290" s="30"/>
      <c r="H290" s="30"/>
      <c r="I290" s="30"/>
      <c r="J290" s="30"/>
    </row>
    <row r="291" spans="1:10" ht="15">
      <c r="A291" s="30"/>
      <c r="B291" s="30"/>
      <c r="C291" s="30"/>
      <c r="D291" s="30"/>
      <c r="E291" s="30"/>
      <c r="F291" s="30"/>
      <c r="G291" s="30"/>
      <c r="H291" s="30"/>
      <c r="I291" s="30"/>
      <c r="J291" s="128">
        <v>15752721.949999997</v>
      </c>
    </row>
    <row r="292" spans="1:10">
      <c r="A292" s="30"/>
      <c r="B292" s="30"/>
      <c r="C292" s="30"/>
      <c r="D292" s="30"/>
      <c r="E292" s="30"/>
      <c r="F292" s="30"/>
      <c r="G292" s="30"/>
      <c r="H292" s="30"/>
      <c r="I292" s="30"/>
      <c r="J292" s="30"/>
    </row>
    <row r="293" spans="1:10">
      <c r="A293" s="30"/>
      <c r="B293" s="30"/>
      <c r="C293" s="30"/>
      <c r="D293" s="30"/>
      <c r="E293" s="30"/>
      <c r="F293" s="30"/>
      <c r="G293" s="30"/>
      <c r="H293" s="30"/>
      <c r="I293" s="30"/>
      <c r="J293" s="30"/>
    </row>
    <row r="294" spans="1:10">
      <c r="A294" s="30"/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1:10">
      <c r="A295" s="30"/>
      <c r="B295" s="30"/>
      <c r="C295" s="30"/>
      <c r="D295" s="30"/>
      <c r="E295" s="30"/>
      <c r="F295" s="30"/>
      <c r="G295" s="30"/>
      <c r="H295" s="30"/>
      <c r="I295" s="30"/>
      <c r="J295" s="30"/>
    </row>
    <row r="296" spans="1:10">
      <c r="A296" s="30"/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1:10">
      <c r="A297" s="30"/>
      <c r="B297" s="30"/>
      <c r="C297" s="30"/>
      <c r="D297" s="30"/>
      <c r="E297" s="30"/>
      <c r="F297" s="30"/>
      <c r="G297" s="30"/>
      <c r="H297" s="30"/>
      <c r="I297" s="30"/>
      <c r="J297" s="30"/>
    </row>
    <row r="298" spans="1:10">
      <c r="A298" s="30"/>
      <c r="B298" s="30"/>
      <c r="C298" s="30"/>
      <c r="D298" s="30"/>
      <c r="E298" s="30"/>
      <c r="F298" s="30"/>
      <c r="G298" s="30"/>
      <c r="H298" s="30"/>
      <c r="I298" s="30"/>
      <c r="J298" s="30"/>
    </row>
    <row r="299" spans="1:10">
      <c r="A299" s="30"/>
      <c r="B299" s="30"/>
      <c r="C299" s="30"/>
      <c r="D299" s="30"/>
      <c r="E299" s="30"/>
      <c r="F299" s="30"/>
      <c r="G299" s="30"/>
      <c r="H299" s="30"/>
      <c r="I299" s="30"/>
      <c r="J299" s="30"/>
    </row>
    <row r="300" spans="1:10">
      <c r="A300" s="30"/>
      <c r="B300" s="30"/>
      <c r="C300" s="30"/>
      <c r="D300" s="30"/>
      <c r="E300" s="30"/>
      <c r="F300" s="30"/>
      <c r="G300" s="30"/>
      <c r="H300" s="30"/>
      <c r="I300" s="30"/>
      <c r="J300" s="30"/>
    </row>
    <row r="301" spans="1:10">
      <c r="A301" s="30"/>
      <c r="B301" s="30"/>
      <c r="C301" s="30"/>
      <c r="D301" s="30"/>
      <c r="E301" s="30"/>
      <c r="F301" s="30"/>
      <c r="G301" s="30"/>
      <c r="H301" s="30"/>
      <c r="I301" s="30"/>
      <c r="J301" s="30"/>
    </row>
    <row r="302" spans="1:10">
      <c r="A302" s="30"/>
      <c r="B302" s="30"/>
      <c r="C302" s="30"/>
      <c r="D302" s="30"/>
      <c r="E302" s="30"/>
      <c r="F302" s="30"/>
      <c r="G302" s="30"/>
      <c r="H302" s="30"/>
      <c r="I302" s="30"/>
      <c r="J302" s="30"/>
    </row>
    <row r="303" spans="1:10">
      <c r="A303" s="30"/>
      <c r="B303" s="30"/>
      <c r="C303" s="30"/>
      <c r="D303" s="30"/>
      <c r="E303" s="30"/>
      <c r="F303" s="30"/>
      <c r="G303" s="30"/>
      <c r="H303" s="30"/>
      <c r="I303" s="30"/>
      <c r="J303" s="30"/>
    </row>
    <row r="304" spans="1:10">
      <c r="A304" s="30"/>
      <c r="B304" s="30"/>
      <c r="C304" s="30"/>
      <c r="D304" s="30"/>
      <c r="E304" s="30"/>
      <c r="F304" s="30"/>
      <c r="G304" s="30"/>
      <c r="H304" s="30"/>
      <c r="I304" s="30"/>
      <c r="J304" s="30"/>
    </row>
    <row r="305" spans="1:10">
      <c r="A305" s="30"/>
      <c r="B305" s="30"/>
      <c r="C305" s="30"/>
      <c r="D305" s="30"/>
      <c r="E305" s="30"/>
      <c r="F305" s="30"/>
      <c r="G305" s="30"/>
      <c r="H305" s="30"/>
      <c r="I305" s="30"/>
      <c r="J305" s="30"/>
    </row>
    <row r="306" spans="1:10">
      <c r="A306" s="30"/>
      <c r="B306" s="30"/>
      <c r="C306" s="30"/>
      <c r="D306" s="30"/>
      <c r="E306" s="30"/>
      <c r="F306" s="30"/>
      <c r="G306" s="30"/>
      <c r="H306" s="30"/>
      <c r="I306" s="30"/>
      <c r="J306" s="30"/>
    </row>
    <row r="307" spans="1:10">
      <c r="A307" s="30"/>
      <c r="B307" s="30"/>
      <c r="C307" s="30"/>
      <c r="D307" s="30"/>
      <c r="E307" s="30"/>
      <c r="F307" s="30"/>
      <c r="G307" s="30"/>
      <c r="H307" s="30"/>
      <c r="I307" s="30"/>
      <c r="J307" s="30"/>
    </row>
    <row r="308" spans="1:10">
      <c r="A308" s="30"/>
      <c r="B308" s="30"/>
      <c r="C308" s="30"/>
      <c r="D308" s="30"/>
      <c r="E308" s="30"/>
      <c r="F308" s="30"/>
      <c r="G308" s="30"/>
      <c r="H308" s="30"/>
      <c r="I308" s="30"/>
      <c r="J308" s="30"/>
    </row>
    <row r="309" spans="1:10">
      <c r="A309" s="30"/>
      <c r="B309" s="30"/>
      <c r="C309" s="30"/>
      <c r="D309" s="30"/>
      <c r="E309" s="30"/>
      <c r="F309" s="30"/>
      <c r="G309" s="30"/>
      <c r="H309" s="30"/>
      <c r="I309" s="30"/>
      <c r="J309" s="30"/>
    </row>
    <row r="310" spans="1:10">
      <c r="A310" s="30"/>
      <c r="B310" s="30"/>
      <c r="C310" s="30"/>
      <c r="D310" s="30"/>
      <c r="E310" s="30"/>
      <c r="F310" s="30"/>
      <c r="G310" s="30"/>
      <c r="H310" s="30"/>
      <c r="I310" s="30"/>
      <c r="J310" s="30"/>
    </row>
    <row r="311" spans="1:10">
      <c r="A311" s="30"/>
      <c r="B311" s="30"/>
      <c r="C311" s="30"/>
      <c r="D311" s="30"/>
      <c r="E311" s="30"/>
      <c r="F311" s="30"/>
      <c r="G311" s="30"/>
      <c r="H311" s="30"/>
      <c r="I311" s="30"/>
      <c r="J311" s="30"/>
    </row>
    <row r="312" spans="1:10">
      <c r="A312" s="30"/>
      <c r="B312" s="30"/>
      <c r="C312" s="30"/>
      <c r="D312" s="30"/>
      <c r="E312" s="30"/>
      <c r="F312" s="30"/>
      <c r="G312" s="30"/>
      <c r="H312" s="30"/>
      <c r="I312" s="30"/>
      <c r="J312" s="30"/>
    </row>
    <row r="313" spans="1:10">
      <c r="A313" s="30"/>
      <c r="B313" s="30"/>
      <c r="C313" s="30"/>
      <c r="D313" s="30"/>
      <c r="E313" s="30"/>
      <c r="F313" s="30"/>
      <c r="G313" s="30"/>
      <c r="H313" s="30"/>
      <c r="I313" s="30"/>
      <c r="J313" s="30"/>
    </row>
    <row r="314" spans="1:10">
      <c r="A314" s="30"/>
      <c r="B314" s="30"/>
      <c r="C314" s="30"/>
      <c r="D314" s="30"/>
      <c r="E314" s="30"/>
      <c r="F314" s="30"/>
      <c r="G314" s="30"/>
      <c r="H314" s="30"/>
      <c r="I314" s="30"/>
      <c r="J314" s="30"/>
    </row>
    <row r="315" spans="1:10">
      <c r="A315" s="30"/>
      <c r="B315" s="30"/>
      <c r="C315" s="30"/>
      <c r="D315" s="30"/>
      <c r="E315" s="30"/>
      <c r="F315" s="30"/>
      <c r="G315" s="30"/>
      <c r="H315" s="30"/>
      <c r="I315" s="30"/>
      <c r="J315" s="30"/>
    </row>
    <row r="316" spans="1:10">
      <c r="A316" s="30"/>
      <c r="B316" s="30"/>
      <c r="C316" s="30"/>
      <c r="D316" s="30"/>
      <c r="E316" s="30"/>
      <c r="F316" s="30"/>
      <c r="G316" s="30"/>
      <c r="H316" s="30"/>
      <c r="I316" s="30"/>
      <c r="J316" s="30"/>
    </row>
    <row r="317" spans="1:10">
      <c r="A317" s="30"/>
      <c r="B317" s="30"/>
      <c r="C317" s="30"/>
      <c r="D317" s="30"/>
      <c r="E317" s="30"/>
      <c r="F317" s="30"/>
      <c r="G317" s="30"/>
      <c r="H317" s="30"/>
      <c r="I317" s="30"/>
      <c r="J317" s="30"/>
    </row>
    <row r="318" spans="1:10">
      <c r="A318" s="30"/>
      <c r="B318" s="30"/>
      <c r="C318" s="30"/>
      <c r="D318" s="30"/>
      <c r="E318" s="30"/>
      <c r="F318" s="30"/>
      <c r="G318" s="30"/>
      <c r="H318" s="30"/>
      <c r="I318" s="30"/>
      <c r="J318" s="30"/>
    </row>
    <row r="319" spans="1:10">
      <c r="A319" s="30"/>
      <c r="B319" s="30"/>
      <c r="C319" s="30"/>
      <c r="D319" s="30"/>
      <c r="E319" s="30"/>
      <c r="F319" s="30"/>
      <c r="G319" s="30"/>
      <c r="H319" s="30"/>
      <c r="I319" s="30"/>
      <c r="J319" s="30"/>
    </row>
    <row r="320" spans="1:10">
      <c r="A320" s="30"/>
      <c r="B320" s="30"/>
      <c r="C320" s="30"/>
      <c r="D320" s="30"/>
      <c r="E320" s="30"/>
      <c r="F320" s="30"/>
      <c r="G320" s="30"/>
      <c r="H320" s="30"/>
      <c r="I320" s="30"/>
      <c r="J320" s="30"/>
    </row>
    <row r="321" spans="1:10">
      <c r="A321" s="30"/>
      <c r="B321" s="30"/>
      <c r="C321" s="30"/>
      <c r="D321" s="30"/>
      <c r="E321" s="30"/>
      <c r="F321" s="30"/>
      <c r="G321" s="30"/>
      <c r="H321" s="30"/>
      <c r="I321" s="30"/>
      <c r="J321" s="30"/>
    </row>
    <row r="322" spans="1:10">
      <c r="A322" s="30"/>
      <c r="B322" s="30"/>
      <c r="C322" s="30"/>
      <c r="D322" s="30"/>
      <c r="E322" s="30"/>
      <c r="F322" s="30"/>
      <c r="G322" s="30"/>
      <c r="H322" s="30"/>
      <c r="I322" s="30"/>
      <c r="J322" s="30"/>
    </row>
    <row r="323" spans="1:10">
      <c r="A323" s="30"/>
      <c r="B323" s="30"/>
      <c r="C323" s="30"/>
      <c r="D323" s="30"/>
      <c r="E323" s="30"/>
      <c r="F323" s="30"/>
      <c r="G323" s="30"/>
      <c r="H323" s="30"/>
      <c r="I323" s="30"/>
      <c r="J323" s="30"/>
    </row>
    <row r="324" spans="1:10">
      <c r="A324" s="30"/>
      <c r="B324" s="30"/>
      <c r="C324" s="30"/>
      <c r="D324" s="30"/>
      <c r="E324" s="30"/>
      <c r="F324" s="30"/>
      <c r="G324" s="30"/>
      <c r="H324" s="30"/>
      <c r="I324" s="30"/>
      <c r="J324" s="30"/>
    </row>
    <row r="325" spans="1:10">
      <c r="A325" s="30"/>
      <c r="B325" s="30"/>
      <c r="C325" s="30"/>
      <c r="D325" s="30"/>
      <c r="E325" s="30"/>
      <c r="F325" s="30"/>
      <c r="G325" s="30"/>
      <c r="H325" s="30"/>
      <c r="I325" s="30"/>
      <c r="J325" s="30"/>
    </row>
    <row r="326" spans="1:10">
      <c r="A326" s="30"/>
      <c r="B326" s="30"/>
      <c r="C326" s="30"/>
      <c r="D326" s="30"/>
      <c r="E326" s="30"/>
      <c r="F326" s="30"/>
      <c r="G326" s="30"/>
      <c r="H326" s="30"/>
      <c r="I326" s="30"/>
      <c r="J326" s="30"/>
    </row>
    <row r="327" spans="1:10">
      <c r="A327" s="30"/>
      <c r="B327" s="30"/>
      <c r="C327" s="30"/>
      <c r="D327" s="30"/>
      <c r="E327" s="30"/>
      <c r="F327" s="30"/>
      <c r="G327" s="30"/>
      <c r="H327" s="30"/>
      <c r="I327" s="30"/>
      <c r="J327" s="30"/>
    </row>
    <row r="328" spans="1:10">
      <c r="A328" s="30"/>
      <c r="B328" s="30"/>
      <c r="C328" s="30"/>
      <c r="D328" s="30"/>
      <c r="E328" s="30"/>
      <c r="F328" s="30"/>
      <c r="G328" s="30"/>
      <c r="H328" s="30"/>
      <c r="I328" s="30"/>
      <c r="J328" s="30"/>
    </row>
    <row r="329" spans="1:10">
      <c r="A329" s="30"/>
      <c r="B329" s="30"/>
      <c r="C329" s="30"/>
      <c r="D329" s="30"/>
      <c r="E329" s="30"/>
      <c r="F329" s="30"/>
      <c r="G329" s="30"/>
      <c r="H329" s="30"/>
      <c r="I329" s="30"/>
      <c r="J329" s="30"/>
    </row>
    <row r="330" spans="1:10">
      <c r="A330" s="30"/>
      <c r="B330" s="30"/>
      <c r="C330" s="30"/>
      <c r="D330" s="30"/>
      <c r="E330" s="30"/>
      <c r="F330" s="30"/>
      <c r="G330" s="30"/>
      <c r="H330" s="30"/>
      <c r="I330" s="30"/>
      <c r="J330" s="30"/>
    </row>
    <row r="331" spans="1:10">
      <c r="A331" s="30"/>
      <c r="B331" s="30"/>
      <c r="C331" s="30"/>
      <c r="D331" s="30"/>
      <c r="E331" s="30"/>
      <c r="F331" s="30"/>
      <c r="G331" s="30"/>
      <c r="H331" s="30"/>
      <c r="I331" s="30"/>
      <c r="J331" s="30"/>
    </row>
    <row r="332" spans="1:10">
      <c r="A332" s="30"/>
      <c r="B332" s="30"/>
      <c r="C332" s="30"/>
      <c r="D332" s="30"/>
      <c r="E332" s="30"/>
      <c r="F332" s="30"/>
      <c r="G332" s="30"/>
      <c r="H332" s="30"/>
      <c r="I332" s="30"/>
      <c r="J332" s="30"/>
    </row>
    <row r="333" spans="1:10">
      <c r="A333" s="30"/>
      <c r="B333" s="30"/>
      <c r="C333" s="30"/>
      <c r="D333" s="30"/>
      <c r="E333" s="30"/>
      <c r="F333" s="30"/>
      <c r="G333" s="30"/>
      <c r="H333" s="30"/>
      <c r="I333" s="30"/>
      <c r="J333" s="30"/>
    </row>
    <row r="334" spans="1:10">
      <c r="A334" s="30"/>
      <c r="B334" s="30"/>
      <c r="C334" s="30"/>
      <c r="D334" s="30"/>
      <c r="E334" s="30"/>
      <c r="F334" s="30"/>
      <c r="G334" s="30"/>
      <c r="H334" s="30"/>
      <c r="I334" s="30"/>
      <c r="J334" s="30"/>
    </row>
    <row r="335" spans="1:10">
      <c r="A335" s="30"/>
      <c r="B335" s="30"/>
      <c r="C335" s="30"/>
      <c r="D335" s="30"/>
      <c r="E335" s="30"/>
      <c r="F335" s="30"/>
      <c r="G335" s="30"/>
      <c r="H335" s="30"/>
      <c r="I335" s="30"/>
      <c r="J335" s="30"/>
    </row>
    <row r="336" spans="1:10">
      <c r="A336" s="30"/>
      <c r="B336" s="30"/>
      <c r="C336" s="30"/>
      <c r="D336" s="30"/>
      <c r="E336" s="30"/>
      <c r="F336" s="30"/>
      <c r="G336" s="30"/>
      <c r="H336" s="30"/>
      <c r="I336" s="30"/>
      <c r="J336" s="30"/>
    </row>
    <row r="337" spans="1:10">
      <c r="A337" s="30"/>
      <c r="B337" s="30"/>
      <c r="C337" s="30"/>
      <c r="D337" s="30"/>
      <c r="E337" s="30"/>
      <c r="F337" s="30"/>
      <c r="G337" s="30"/>
      <c r="H337" s="30"/>
      <c r="I337" s="30"/>
      <c r="J337" s="30"/>
    </row>
    <row r="338" spans="1:10">
      <c r="A338" s="30"/>
      <c r="B338" s="30"/>
      <c r="C338" s="30"/>
      <c r="D338" s="30"/>
      <c r="E338" s="30"/>
      <c r="F338" s="30"/>
      <c r="G338" s="30"/>
      <c r="H338" s="30"/>
      <c r="I338" s="30"/>
      <c r="J338" s="30"/>
    </row>
    <row r="339" spans="1:10">
      <c r="A339" s="30"/>
      <c r="B339" s="30"/>
      <c r="C339" s="30"/>
      <c r="D339" s="30"/>
      <c r="E339" s="30"/>
      <c r="F339" s="30"/>
      <c r="G339" s="30"/>
      <c r="H339" s="30"/>
      <c r="I339" s="30"/>
      <c r="J339" s="30"/>
    </row>
    <row r="340" spans="1:10">
      <c r="A340" s="30"/>
      <c r="B340" s="30"/>
      <c r="C340" s="30"/>
      <c r="D340" s="30"/>
      <c r="E340" s="30"/>
      <c r="F340" s="30"/>
      <c r="G340" s="30"/>
      <c r="H340" s="30"/>
      <c r="I340" s="30"/>
      <c r="J340" s="30"/>
    </row>
    <row r="341" spans="1:10">
      <c r="A341" s="30"/>
    </row>
  </sheetData>
  <mergeCells count="75">
    <mergeCell ref="A63:A64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A173:A178"/>
    <mergeCell ref="A98:A102"/>
    <mergeCell ref="L5:L6"/>
    <mergeCell ref="A10:E10"/>
    <mergeCell ref="A28:A29"/>
    <mergeCell ref="A30:A32"/>
    <mergeCell ref="A35:A36"/>
    <mergeCell ref="B35:B36"/>
    <mergeCell ref="E35:E36"/>
    <mergeCell ref="A59:A60"/>
    <mergeCell ref="A89:A97"/>
    <mergeCell ref="A67:A68"/>
    <mergeCell ref="A69:A70"/>
    <mergeCell ref="A71:A72"/>
    <mergeCell ref="B71:B72"/>
    <mergeCell ref="A47:A48"/>
    <mergeCell ref="B157:B161"/>
    <mergeCell ref="B220:B225"/>
    <mergeCell ref="E222:E223"/>
    <mergeCell ref="E173:E178"/>
    <mergeCell ref="A110:A113"/>
    <mergeCell ref="A114:A118"/>
    <mergeCell ref="A120:A123"/>
    <mergeCell ref="A125:A127"/>
    <mergeCell ref="A128:A132"/>
    <mergeCell ref="A133:A137"/>
    <mergeCell ref="A139:A141"/>
    <mergeCell ref="B139:B141"/>
    <mergeCell ref="A147:A150"/>
    <mergeCell ref="B147:B150"/>
    <mergeCell ref="E147:E150"/>
    <mergeCell ref="A157:A161"/>
    <mergeCell ref="E162:E164"/>
    <mergeCell ref="B173:B178"/>
    <mergeCell ref="A279:B279"/>
    <mergeCell ref="A278:F278"/>
    <mergeCell ref="A105:A109"/>
    <mergeCell ref="A256:A266"/>
    <mergeCell ref="A267:A277"/>
    <mergeCell ref="A234:A243"/>
    <mergeCell ref="B234:B243"/>
    <mergeCell ref="A244:A246"/>
    <mergeCell ref="B244:B246"/>
    <mergeCell ref="E244:E246"/>
    <mergeCell ref="A205:A210"/>
    <mergeCell ref="B205:B210"/>
    <mergeCell ref="E205:E210"/>
    <mergeCell ref="A220:A225"/>
    <mergeCell ref="A77:A79"/>
    <mergeCell ref="A38:A40"/>
    <mergeCell ref="E157:E161"/>
    <mergeCell ref="E237:E240"/>
    <mergeCell ref="E71:E72"/>
    <mergeCell ref="A85:A86"/>
    <mergeCell ref="B85:B86"/>
    <mergeCell ref="E85:E86"/>
    <mergeCell ref="A188:A193"/>
    <mergeCell ref="B188:B193"/>
    <mergeCell ref="E188:E193"/>
    <mergeCell ref="A194:A196"/>
    <mergeCell ref="B194:B196"/>
    <mergeCell ref="E194:E196"/>
    <mergeCell ref="A162:A164"/>
    <mergeCell ref="B162:B164"/>
  </mergeCells>
  <pageMargins left="0.19685039370078741" right="0" top="0.39370078740157483" bottom="0" header="0" footer="0"/>
  <pageSetup paperSize="9" scale="80" fitToHeight="1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01.07.12</vt:lpstr>
      <vt:lpstr>'01.07.12'!Заголовки_для_печати</vt:lpstr>
      <vt:lpstr>'01.07.12'!Область_печати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Kalaeva</cp:lastModifiedBy>
  <cp:lastPrinted>2012-07-17T06:43:16Z</cp:lastPrinted>
  <dcterms:created xsi:type="dcterms:W3CDTF">2011-06-29T07:02:46Z</dcterms:created>
  <dcterms:modified xsi:type="dcterms:W3CDTF">2012-07-17T06:48:30Z</dcterms:modified>
</cp:coreProperties>
</file>