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4895" windowHeight="7875" activeTab="1"/>
  </bookViews>
  <sheets>
    <sheet name="01.10.11" sheetId="1" r:id="rId1"/>
    <sheet name="01.10.11 (2)" sheetId="2" r:id="rId2"/>
  </sheets>
  <definedNames>
    <definedName name="_xlnm.Print_Titles" localSheetId="0">'01.10.11'!$7:$7</definedName>
    <definedName name="_xlnm.Print_Titles" localSheetId="1">'01.10.11 (2)'!$7:$7</definedName>
    <definedName name="_xlnm.Print_Area" localSheetId="0">'01.10.11'!$A$1:$K$252</definedName>
    <definedName name="_xlnm.Print_Area" localSheetId="1">'01.10.11 (2)'!$A$1:$K$273</definedName>
  </definedNames>
  <calcPr calcId="124519"/>
</workbook>
</file>

<file path=xl/calcChain.xml><?xml version="1.0" encoding="utf-8"?>
<calcChain xmlns="http://schemas.openxmlformats.org/spreadsheetml/2006/main">
  <c r="J10" i="2"/>
  <c r="G86" i="1"/>
  <c r="I104" i="2"/>
  <c r="J132"/>
  <c r="H132"/>
  <c r="K132" s="1"/>
  <c r="I132"/>
  <c r="G132"/>
  <c r="G126" s="1"/>
  <c r="H96"/>
  <c r="I96"/>
  <c r="G96"/>
  <c r="G94"/>
  <c r="I93"/>
  <c r="G93"/>
  <c r="K95"/>
  <c r="K96"/>
  <c r="H92"/>
  <c r="J142"/>
  <c r="K142"/>
  <c r="J143"/>
  <c r="K143"/>
  <c r="J120"/>
  <c r="K120"/>
  <c r="J121"/>
  <c r="K121"/>
  <c r="J122"/>
  <c r="K122"/>
  <c r="J123"/>
  <c r="K123"/>
  <c r="J124"/>
  <c r="K124"/>
  <c r="J125"/>
  <c r="K125"/>
  <c r="J106"/>
  <c r="K106"/>
  <c r="H95"/>
  <c r="I95"/>
  <c r="G95"/>
  <c r="J100"/>
  <c r="K100"/>
  <c r="K101"/>
  <c r="K102"/>
  <c r="K103"/>
  <c r="H94"/>
  <c r="I94"/>
  <c r="H93"/>
  <c r="I99"/>
  <c r="H99"/>
  <c r="H104"/>
  <c r="G99"/>
  <c r="G104"/>
  <c r="G43"/>
  <c r="I43"/>
  <c r="H43"/>
  <c r="K70"/>
  <c r="K69"/>
  <c r="K68"/>
  <c r="K67"/>
  <c r="J145"/>
  <c r="J146"/>
  <c r="J147"/>
  <c r="K61"/>
  <c r="K18"/>
  <c r="K19"/>
  <c r="K20"/>
  <c r="K21"/>
  <c r="K22"/>
  <c r="K23"/>
  <c r="K24"/>
  <c r="K25"/>
  <c r="J27"/>
  <c r="J28"/>
  <c r="J29"/>
  <c r="J30"/>
  <c r="J31"/>
  <c r="J32"/>
  <c r="J33"/>
  <c r="J34"/>
  <c r="J41"/>
  <c r="I207"/>
  <c r="H207"/>
  <c r="K204"/>
  <c r="K188"/>
  <c r="K190"/>
  <c r="K191"/>
  <c r="K42"/>
  <c r="K15"/>
  <c r="K245"/>
  <c r="K244"/>
  <c r="K243"/>
  <c r="K242"/>
  <c r="K224"/>
  <c r="K223"/>
  <c r="K222"/>
  <c r="K221"/>
  <c r="K210"/>
  <c r="K209"/>
  <c r="K208"/>
  <c r="K207"/>
  <c r="K195"/>
  <c r="K194"/>
  <c r="K193"/>
  <c r="K192"/>
  <c r="K178"/>
  <c r="K177"/>
  <c r="K176"/>
  <c r="K175"/>
  <c r="K163"/>
  <c r="K162"/>
  <c r="K161"/>
  <c r="K160"/>
  <c r="K158"/>
  <c r="K159"/>
  <c r="K16"/>
  <c r="K272"/>
  <c r="J272"/>
  <c r="K271"/>
  <c r="J271"/>
  <c r="K270"/>
  <c r="J270"/>
  <c r="K269"/>
  <c r="J269"/>
  <c r="C269"/>
  <c r="K268"/>
  <c r="J268"/>
  <c r="K266"/>
  <c r="J266"/>
  <c r="K265"/>
  <c r="J265"/>
  <c r="K264"/>
  <c r="J264"/>
  <c r="K263"/>
  <c r="J263"/>
  <c r="C263"/>
  <c r="I262"/>
  <c r="H262"/>
  <c r="G262"/>
  <c r="K261"/>
  <c r="J261"/>
  <c r="K260"/>
  <c r="J260"/>
  <c r="K259"/>
  <c r="J259"/>
  <c r="K258"/>
  <c r="J258"/>
  <c r="K257"/>
  <c r="J257"/>
  <c r="K256"/>
  <c r="J256"/>
  <c r="K255"/>
  <c r="J255"/>
  <c r="K254"/>
  <c r="J254"/>
  <c r="K253"/>
  <c r="J253"/>
  <c r="K252"/>
  <c r="J252"/>
  <c r="I251"/>
  <c r="H251"/>
  <c r="G251"/>
  <c r="K248"/>
  <c r="J248"/>
  <c r="K247"/>
  <c r="J247"/>
  <c r="K246"/>
  <c r="K241"/>
  <c r="K240"/>
  <c r="I239"/>
  <c r="H239"/>
  <c r="G239"/>
  <c r="K238"/>
  <c r="J238"/>
  <c r="K237"/>
  <c r="J237"/>
  <c r="K236"/>
  <c r="J236"/>
  <c r="K235"/>
  <c r="K234"/>
  <c r="K233"/>
  <c r="J233"/>
  <c r="K232"/>
  <c r="J232"/>
  <c r="I231"/>
  <c r="H231"/>
  <c r="G231"/>
  <c r="K230"/>
  <c r="J230"/>
  <c r="I229"/>
  <c r="I249" s="1"/>
  <c r="H229"/>
  <c r="H249" s="1"/>
  <c r="G229"/>
  <c r="G249" s="1"/>
  <c r="K227"/>
  <c r="J227"/>
  <c r="K226"/>
  <c r="J226"/>
  <c r="K225"/>
  <c r="K220"/>
  <c r="K219"/>
  <c r="J219"/>
  <c r="K218"/>
  <c r="K217"/>
  <c r="J217"/>
  <c r="K216"/>
  <c r="I215"/>
  <c r="I228" s="1"/>
  <c r="H215"/>
  <c r="H228" s="1"/>
  <c r="G215"/>
  <c r="G228" s="1"/>
  <c r="K213"/>
  <c r="J213"/>
  <c r="K212"/>
  <c r="J212"/>
  <c r="K211"/>
  <c r="K206"/>
  <c r="K205"/>
  <c r="J205"/>
  <c r="J204"/>
  <c r="K203"/>
  <c r="J203"/>
  <c r="K202"/>
  <c r="J202"/>
  <c r="K201"/>
  <c r="I200"/>
  <c r="I214" s="1"/>
  <c r="H200"/>
  <c r="H214" s="1"/>
  <c r="G200"/>
  <c r="G214" s="1"/>
  <c r="K198"/>
  <c r="J198"/>
  <c r="K197"/>
  <c r="J197"/>
  <c r="K196"/>
  <c r="I189"/>
  <c r="H189"/>
  <c r="G189"/>
  <c r="J188"/>
  <c r="K187"/>
  <c r="J187"/>
  <c r="K186"/>
  <c r="J186"/>
  <c r="K185"/>
  <c r="K184"/>
  <c r="J184"/>
  <c r="I183"/>
  <c r="H183"/>
  <c r="G183"/>
  <c r="G199" s="1"/>
  <c r="K181"/>
  <c r="J181"/>
  <c r="K180"/>
  <c r="J180"/>
  <c r="K179"/>
  <c r="K174"/>
  <c r="K173"/>
  <c r="K172"/>
  <c r="J172"/>
  <c r="K171"/>
  <c r="K170"/>
  <c r="J170"/>
  <c r="K169"/>
  <c r="I168"/>
  <c r="I182" s="1"/>
  <c r="H168"/>
  <c r="H182" s="1"/>
  <c r="G168"/>
  <c r="G182" s="1"/>
  <c r="K166"/>
  <c r="J166"/>
  <c r="K165"/>
  <c r="J165"/>
  <c r="K164"/>
  <c r="I157"/>
  <c r="H157"/>
  <c r="G157"/>
  <c r="K156"/>
  <c r="J156"/>
  <c r="K155"/>
  <c r="J155"/>
  <c r="K154"/>
  <c r="J154"/>
  <c r="K153"/>
  <c r="J153"/>
  <c r="K152"/>
  <c r="K151"/>
  <c r="J151"/>
  <c r="I150"/>
  <c r="H150"/>
  <c r="H167" s="1"/>
  <c r="G150"/>
  <c r="G167" s="1"/>
  <c r="K147"/>
  <c r="K146"/>
  <c r="K145"/>
  <c r="K141"/>
  <c r="J141"/>
  <c r="I140"/>
  <c r="H140"/>
  <c r="G140"/>
  <c r="K139"/>
  <c r="J139"/>
  <c r="K137"/>
  <c r="K136"/>
  <c r="K135"/>
  <c r="K134"/>
  <c r="J134"/>
  <c r="K133"/>
  <c r="J133"/>
  <c r="K131"/>
  <c r="J131"/>
  <c r="K130"/>
  <c r="K129"/>
  <c r="J129"/>
  <c r="K127"/>
  <c r="I126"/>
  <c r="H126"/>
  <c r="I121"/>
  <c r="H121"/>
  <c r="G121"/>
  <c r="K119"/>
  <c r="J119"/>
  <c r="I118"/>
  <c r="H118"/>
  <c r="G118"/>
  <c r="K117"/>
  <c r="K116"/>
  <c r="J116"/>
  <c r="K115"/>
  <c r="J115"/>
  <c r="K114"/>
  <c r="J114"/>
  <c r="I113"/>
  <c r="H113"/>
  <c r="G113"/>
  <c r="I112"/>
  <c r="H112"/>
  <c r="I111"/>
  <c r="H111"/>
  <c r="G111"/>
  <c r="I110"/>
  <c r="H110"/>
  <c r="G110"/>
  <c r="I109"/>
  <c r="H109"/>
  <c r="G109"/>
  <c r="K107"/>
  <c r="K105"/>
  <c r="J105"/>
  <c r="K98"/>
  <c r="J98"/>
  <c r="K97"/>
  <c r="J97"/>
  <c r="K91"/>
  <c r="K89"/>
  <c r="J89"/>
  <c r="K88"/>
  <c r="K87"/>
  <c r="K86"/>
  <c r="K85"/>
  <c r="J85"/>
  <c r="K84"/>
  <c r="J84"/>
  <c r="I83"/>
  <c r="H83"/>
  <c r="G83"/>
  <c r="K82"/>
  <c r="K81"/>
  <c r="K80"/>
  <c r="J80"/>
  <c r="K79"/>
  <c r="J79"/>
  <c r="K78"/>
  <c r="J78"/>
  <c r="K77"/>
  <c r="J77"/>
  <c r="K76"/>
  <c r="J76"/>
  <c r="K73"/>
  <c r="K72"/>
  <c r="K71"/>
  <c r="K66"/>
  <c r="K65"/>
  <c r="K64"/>
  <c r="K63"/>
  <c r="J63"/>
  <c r="K62"/>
  <c r="K60"/>
  <c r="K59"/>
  <c r="J59"/>
  <c r="K58"/>
  <c r="J58"/>
  <c r="K57"/>
  <c r="J57"/>
  <c r="K52"/>
  <c r="J52"/>
  <c r="K51"/>
  <c r="J51"/>
  <c r="K50"/>
  <c r="J50"/>
  <c r="K49"/>
  <c r="J49"/>
  <c r="K48"/>
  <c r="J48"/>
  <c r="J47"/>
  <c r="J46"/>
  <c r="J45"/>
  <c r="J44"/>
  <c r="K41"/>
  <c r="K40"/>
  <c r="J40"/>
  <c r="K39"/>
  <c r="K38"/>
  <c r="K37"/>
  <c r="K36"/>
  <c r="K35"/>
  <c r="K26"/>
  <c r="J26"/>
  <c r="J24"/>
  <c r="J23"/>
  <c r="J22"/>
  <c r="J21"/>
  <c r="J20"/>
  <c r="J19"/>
  <c r="J18"/>
  <c r="K17"/>
  <c r="K14"/>
  <c r="K13"/>
  <c r="K12"/>
  <c r="J11"/>
  <c r="I10"/>
  <c r="H10"/>
  <c r="G10"/>
  <c r="J145" i="1"/>
  <c r="J146"/>
  <c r="J147"/>
  <c r="J173"/>
  <c r="J174"/>
  <c r="I40"/>
  <c r="J217"/>
  <c r="J218"/>
  <c r="J219"/>
  <c r="J220"/>
  <c r="J221"/>
  <c r="J222"/>
  <c r="J202"/>
  <c r="J159"/>
  <c r="J161"/>
  <c r="J214"/>
  <c r="G92" i="2" l="1"/>
  <c r="I92"/>
  <c r="J99"/>
  <c r="K99"/>
  <c r="H199"/>
  <c r="I199"/>
  <c r="K189"/>
  <c r="I167"/>
  <c r="G250"/>
  <c r="J118"/>
  <c r="J109"/>
  <c r="H250"/>
  <c r="K94"/>
  <c r="I108"/>
  <c r="H108"/>
  <c r="G108"/>
  <c r="K111"/>
  <c r="K126"/>
  <c r="J200"/>
  <c r="K112"/>
  <c r="K113"/>
  <c r="K215"/>
  <c r="K251"/>
  <c r="J83"/>
  <c r="G75"/>
  <c r="J93"/>
  <c r="J94"/>
  <c r="J104"/>
  <c r="K109"/>
  <c r="J110"/>
  <c r="J111"/>
  <c r="J113"/>
  <c r="K118"/>
  <c r="J126"/>
  <c r="J231"/>
  <c r="J262"/>
  <c r="J43"/>
  <c r="J108"/>
  <c r="J140"/>
  <c r="J168"/>
  <c r="K183"/>
  <c r="K200"/>
  <c r="J215"/>
  <c r="H75"/>
  <c r="H8" s="1"/>
  <c r="J229"/>
  <c r="K239"/>
  <c r="I250"/>
  <c r="J250" s="1"/>
  <c r="J251"/>
  <c r="K157"/>
  <c r="J249"/>
  <c r="K167"/>
  <c r="J167"/>
  <c r="J183"/>
  <c r="K231"/>
  <c r="K262"/>
  <c r="K10"/>
  <c r="K43"/>
  <c r="K83"/>
  <c r="K93"/>
  <c r="K104"/>
  <c r="K108"/>
  <c r="K110"/>
  <c r="K140"/>
  <c r="K150"/>
  <c r="K168"/>
  <c r="J150"/>
  <c r="K229"/>
  <c r="K194" i="1"/>
  <c r="H192"/>
  <c r="I114"/>
  <c r="I169"/>
  <c r="K222"/>
  <c r="K221"/>
  <c r="I220"/>
  <c r="I228" s="1"/>
  <c r="G220"/>
  <c r="H220"/>
  <c r="I192"/>
  <c r="K177"/>
  <c r="K178"/>
  <c r="I176"/>
  <c r="I184" s="1"/>
  <c r="H176"/>
  <c r="G176"/>
  <c r="K179"/>
  <c r="K163"/>
  <c r="K146"/>
  <c r="K147"/>
  <c r="H145"/>
  <c r="G145"/>
  <c r="I145"/>
  <c r="I156" s="1"/>
  <c r="G8" i="2" l="1"/>
  <c r="K250"/>
  <c r="K249"/>
  <c r="I75"/>
  <c r="I8" s="1"/>
  <c r="K8" s="1"/>
  <c r="K92"/>
  <c r="J92"/>
  <c r="J228"/>
  <c r="K228"/>
  <c r="J199"/>
  <c r="K199"/>
  <c r="J182"/>
  <c r="K182"/>
  <c r="J214"/>
  <c r="K214"/>
  <c r="K145" i="1"/>
  <c r="K220"/>
  <c r="K176"/>
  <c r="J107"/>
  <c r="G114"/>
  <c r="K124"/>
  <c r="K125"/>
  <c r="H40"/>
  <c r="K62"/>
  <c r="K63"/>
  <c r="K61"/>
  <c r="K59"/>
  <c r="K33"/>
  <c r="K38"/>
  <c r="K37"/>
  <c r="K34"/>
  <c r="K32"/>
  <c r="K15"/>
  <c r="K14"/>
  <c r="K13"/>
  <c r="K12"/>
  <c r="J37"/>
  <c r="J23"/>
  <c r="I10"/>
  <c r="H10"/>
  <c r="G10"/>
  <c r="J75" i="2" l="1"/>
  <c r="K75"/>
  <c r="J8"/>
  <c r="J10" i="1"/>
  <c r="K10"/>
  <c r="J168"/>
  <c r="J171"/>
  <c r="J190"/>
  <c r="J144"/>
  <c r="J207"/>
  <c r="J208"/>
  <c r="J189"/>
  <c r="H114"/>
  <c r="K123"/>
  <c r="K234"/>
  <c r="K235"/>
  <c r="J234"/>
  <c r="J235"/>
  <c r="G128"/>
  <c r="G97"/>
  <c r="J103"/>
  <c r="J89"/>
  <c r="J90"/>
  <c r="I210"/>
  <c r="H210"/>
  <c r="H228" s="1"/>
  <c r="K188"/>
  <c r="I170"/>
  <c r="H138"/>
  <c r="H156" s="1"/>
  <c r="H157"/>
  <c r="H169" s="1"/>
  <c r="K57"/>
  <c r="K66"/>
  <c r="K65"/>
  <c r="J45"/>
  <c r="K45"/>
  <c r="K46"/>
  <c r="J46"/>
  <c r="K16"/>
  <c r="K17"/>
  <c r="K18"/>
  <c r="K19"/>
  <c r="K20"/>
  <c r="K21"/>
  <c r="K22"/>
  <c r="K23"/>
  <c r="K206"/>
  <c r="K196"/>
  <c r="K192"/>
  <c r="K181"/>
  <c r="K166"/>
  <c r="K225"/>
  <c r="K224"/>
  <c r="K153"/>
  <c r="K251"/>
  <c r="J251"/>
  <c r="K250"/>
  <c r="J250"/>
  <c r="K249"/>
  <c r="J249"/>
  <c r="K248"/>
  <c r="J248"/>
  <c r="C248"/>
  <c r="K247"/>
  <c r="J247"/>
  <c r="K245"/>
  <c r="J245"/>
  <c r="K244"/>
  <c r="J244"/>
  <c r="K243"/>
  <c r="J243"/>
  <c r="K242"/>
  <c r="J242"/>
  <c r="C242"/>
  <c r="I241"/>
  <c r="H241"/>
  <c r="G241"/>
  <c r="K240"/>
  <c r="J240"/>
  <c r="K239"/>
  <c r="J239"/>
  <c r="K238"/>
  <c r="J238"/>
  <c r="K237"/>
  <c r="J237"/>
  <c r="K236"/>
  <c r="J236"/>
  <c r="K233"/>
  <c r="J233"/>
  <c r="K232"/>
  <c r="J232"/>
  <c r="K231"/>
  <c r="J231"/>
  <c r="I230"/>
  <c r="H230"/>
  <c r="G230"/>
  <c r="K227"/>
  <c r="J227"/>
  <c r="K226"/>
  <c r="J226"/>
  <c r="K223"/>
  <c r="K219"/>
  <c r="K218"/>
  <c r="K217"/>
  <c r="K216"/>
  <c r="K215"/>
  <c r="K214"/>
  <c r="K213"/>
  <c r="J213"/>
  <c r="I212"/>
  <c r="G212"/>
  <c r="K211"/>
  <c r="J211"/>
  <c r="K208"/>
  <c r="K207"/>
  <c r="K205"/>
  <c r="K204"/>
  <c r="K203"/>
  <c r="K202"/>
  <c r="K201"/>
  <c r="K200"/>
  <c r="J200"/>
  <c r="K199"/>
  <c r="I198"/>
  <c r="I209" s="1"/>
  <c r="G198"/>
  <c r="G209" s="1"/>
  <c r="J196"/>
  <c r="K195"/>
  <c r="J195"/>
  <c r="K193"/>
  <c r="K191"/>
  <c r="K190"/>
  <c r="J188"/>
  <c r="K187"/>
  <c r="J187"/>
  <c r="K186"/>
  <c r="I185"/>
  <c r="I197" s="1"/>
  <c r="H185"/>
  <c r="H197" s="1"/>
  <c r="G185"/>
  <c r="G197" s="1"/>
  <c r="K183"/>
  <c r="J183"/>
  <c r="K182"/>
  <c r="J182"/>
  <c r="K180"/>
  <c r="K175"/>
  <c r="J175"/>
  <c r="K174"/>
  <c r="K173"/>
  <c r="K172"/>
  <c r="K171"/>
  <c r="K168"/>
  <c r="K167"/>
  <c r="J167"/>
  <c r="K165"/>
  <c r="K164"/>
  <c r="K162"/>
  <c r="K161"/>
  <c r="K160"/>
  <c r="K159"/>
  <c r="K158"/>
  <c r="I157"/>
  <c r="K155"/>
  <c r="J155"/>
  <c r="K154"/>
  <c r="J154"/>
  <c r="K152"/>
  <c r="K151"/>
  <c r="K150"/>
  <c r="K149"/>
  <c r="K148"/>
  <c r="K144"/>
  <c r="K143"/>
  <c r="J143"/>
  <c r="K142"/>
  <c r="J142"/>
  <c r="K141"/>
  <c r="J141"/>
  <c r="K140"/>
  <c r="K139"/>
  <c r="J139"/>
  <c r="I138"/>
  <c r="G138"/>
  <c r="G156" s="1"/>
  <c r="K134"/>
  <c r="K133"/>
  <c r="J133"/>
  <c r="K132"/>
  <c r="J132"/>
  <c r="K135"/>
  <c r="J130"/>
  <c r="K129"/>
  <c r="J129"/>
  <c r="I128"/>
  <c r="H128"/>
  <c r="K127"/>
  <c r="J127"/>
  <c r="K122"/>
  <c r="J122"/>
  <c r="K121"/>
  <c r="J121"/>
  <c r="K120"/>
  <c r="K119"/>
  <c r="J119"/>
  <c r="K118"/>
  <c r="K117"/>
  <c r="J117"/>
  <c r="K115"/>
  <c r="K113"/>
  <c r="K112"/>
  <c r="J112"/>
  <c r="K111"/>
  <c r="J111"/>
  <c r="K110"/>
  <c r="I109"/>
  <c r="H109"/>
  <c r="G109"/>
  <c r="K107"/>
  <c r="I106"/>
  <c r="H106"/>
  <c r="G106"/>
  <c r="K105"/>
  <c r="K104"/>
  <c r="J104"/>
  <c r="K103"/>
  <c r="K102"/>
  <c r="J102"/>
  <c r="I101"/>
  <c r="H101"/>
  <c r="G101"/>
  <c r="I100"/>
  <c r="H100"/>
  <c r="I99"/>
  <c r="H99"/>
  <c r="G99"/>
  <c r="I98"/>
  <c r="H98"/>
  <c r="G98"/>
  <c r="I97"/>
  <c r="H97"/>
  <c r="K95"/>
  <c r="K93"/>
  <c r="J93"/>
  <c r="I92"/>
  <c r="H92"/>
  <c r="G92"/>
  <c r="K90"/>
  <c r="K89"/>
  <c r="I88"/>
  <c r="H88"/>
  <c r="G88"/>
  <c r="I87"/>
  <c r="H87"/>
  <c r="G87"/>
  <c r="I86"/>
  <c r="H86"/>
  <c r="K84"/>
  <c r="K82"/>
  <c r="J82"/>
  <c r="K81"/>
  <c r="K80"/>
  <c r="K79"/>
  <c r="K78"/>
  <c r="J78"/>
  <c r="K77"/>
  <c r="J77"/>
  <c r="I76"/>
  <c r="H76"/>
  <c r="G76"/>
  <c r="K75"/>
  <c r="K74"/>
  <c r="K73"/>
  <c r="J73"/>
  <c r="K72"/>
  <c r="J72"/>
  <c r="K71"/>
  <c r="J71"/>
  <c r="K70"/>
  <c r="J70"/>
  <c r="K69"/>
  <c r="J69"/>
  <c r="K64"/>
  <c r="K60"/>
  <c r="J60"/>
  <c r="K56"/>
  <c r="J56"/>
  <c r="K55"/>
  <c r="J55"/>
  <c r="K54"/>
  <c r="J54"/>
  <c r="K49"/>
  <c r="J49"/>
  <c r="K48"/>
  <c r="J48"/>
  <c r="K47"/>
  <c r="J47"/>
  <c r="J44"/>
  <c r="J43"/>
  <c r="J42"/>
  <c r="J41"/>
  <c r="G40"/>
  <c r="K36"/>
  <c r="K35"/>
  <c r="J31"/>
  <c r="J30"/>
  <c r="J29"/>
  <c r="J28"/>
  <c r="J27"/>
  <c r="J26"/>
  <c r="J25"/>
  <c r="J24"/>
  <c r="J22"/>
  <c r="J21"/>
  <c r="J20"/>
  <c r="J19"/>
  <c r="J18"/>
  <c r="J17"/>
  <c r="J16"/>
  <c r="J11"/>
  <c r="J88" l="1"/>
  <c r="G85"/>
  <c r="G96"/>
  <c r="J98"/>
  <c r="J97"/>
  <c r="H229"/>
  <c r="J87"/>
  <c r="G170"/>
  <c r="G184" s="1"/>
  <c r="H170"/>
  <c r="H184" s="1"/>
  <c r="G229"/>
  <c r="I85"/>
  <c r="I68" s="1"/>
  <c r="H85"/>
  <c r="J85"/>
  <c r="I96"/>
  <c r="G157"/>
  <c r="G169" s="1"/>
  <c r="H198"/>
  <c r="H209" s="1"/>
  <c r="K209" s="1"/>
  <c r="K230"/>
  <c r="K40"/>
  <c r="H96"/>
  <c r="K98"/>
  <c r="K128"/>
  <c r="K228"/>
  <c r="J92"/>
  <c r="J101"/>
  <c r="J109"/>
  <c r="J156"/>
  <c r="K76"/>
  <c r="K86"/>
  <c r="K97"/>
  <c r="J99"/>
  <c r="K100"/>
  <c r="K106"/>
  <c r="K114"/>
  <c r="K156"/>
  <c r="G210"/>
  <c r="I229"/>
  <c r="J241"/>
  <c r="K197"/>
  <c r="J197"/>
  <c r="J209"/>
  <c r="J40"/>
  <c r="J76"/>
  <c r="J86"/>
  <c r="K87"/>
  <c r="K92"/>
  <c r="K96"/>
  <c r="K99"/>
  <c r="K101"/>
  <c r="J106"/>
  <c r="K109"/>
  <c r="J114"/>
  <c r="J128"/>
  <c r="J138"/>
  <c r="J185"/>
  <c r="K210"/>
  <c r="H212"/>
  <c r="K212" s="1"/>
  <c r="J212"/>
  <c r="J230"/>
  <c r="K241"/>
  <c r="K138"/>
  <c r="K185"/>
  <c r="J198"/>
  <c r="G68" l="1"/>
  <c r="H68"/>
  <c r="H8" s="1"/>
  <c r="G228"/>
  <c r="J228" s="1"/>
  <c r="K229"/>
  <c r="J170"/>
  <c r="J157"/>
  <c r="J96"/>
  <c r="K85"/>
  <c r="K198"/>
  <c r="K170"/>
  <c r="K157"/>
  <c r="J229"/>
  <c r="J210"/>
  <c r="J184"/>
  <c r="K184"/>
  <c r="J169"/>
  <c r="K169"/>
  <c r="G8" l="1"/>
  <c r="K68"/>
  <c r="I8"/>
  <c r="J68" l="1"/>
  <c r="J8"/>
  <c r="K8"/>
</calcChain>
</file>

<file path=xl/sharedStrings.xml><?xml version="1.0" encoding="utf-8"?>
<sst xmlns="http://schemas.openxmlformats.org/spreadsheetml/2006/main" count="760" uniqueCount="157">
  <si>
    <t xml:space="preserve"> Анализ  финансирования расходов  по разделу  "Жилищно-коммунальное хозяйство" </t>
  </si>
  <si>
    <t>тыс.руб.</t>
  </si>
  <si>
    <t xml:space="preserve">     Наименование  расходов  </t>
  </si>
  <si>
    <t>Классификация</t>
  </si>
  <si>
    <t xml:space="preserve">Исполнено </t>
  </si>
  <si>
    <t>% исполнения</t>
  </si>
  <si>
    <t>ЦСР</t>
  </si>
  <si>
    <t>ВР</t>
  </si>
  <si>
    <t>КОСГУ</t>
  </si>
  <si>
    <t>0500 "Жилищно-коммунальное хозяйство"-всего</t>
  </si>
  <si>
    <t>в том числе:</t>
  </si>
  <si>
    <t>0501 " Жилищное хозяйство"</t>
  </si>
  <si>
    <t xml:space="preserve">Возмещение части затрат, возникающих в связи с проведением капитального ремонта  многоквартирных домов, соответствующих  доле муниципального образования в праве  общей собственности на общее имущество в многоквартирном  доме </t>
  </si>
  <si>
    <t>006</t>
  </si>
  <si>
    <t>Ведомственная  целевая программа "Установка  общедомовых приборов учета потребления ресурсов(тепловой энергии, холодной воды, электрической энергии) в многоквартирных домах города Саратова на 2009-2011 гг"</t>
  </si>
  <si>
    <t xml:space="preserve">Ведомственная целевая программа "Капитальный ремонт внутридомовых инженерных систем теплоснабжения и оборудование систем горячего водоснабжения в многоквартирных домах" на 2011 год" </t>
  </si>
  <si>
    <t>Обеспечение  мероприятий по капитальному ремонту многоквартирных домов за счет средств,поступивших от государственной корпорации Фонд содействия реформированию жилищно-коммунального хозяйства</t>
  </si>
  <si>
    <t>0980101</t>
  </si>
  <si>
    <t>242</t>
  </si>
  <si>
    <t>Обеспечение  мероприятий по переселению граждан из аварийного жилищного фонда за счет средств,поступивших от государственной корпорации Фонд содействия реформированию жилищно-коммунального хозяйства</t>
  </si>
  <si>
    <t>0980102</t>
  </si>
  <si>
    <t>500</t>
  </si>
  <si>
    <t>310</t>
  </si>
  <si>
    <t>Обеспечение мероприятий по капитальному ремонту многоквартирных домов</t>
  </si>
  <si>
    <t>0980201</t>
  </si>
  <si>
    <t>Обеспечение мероприятий по переселению граждан из аварийного жилищного фонда</t>
  </si>
  <si>
    <t>0980202</t>
  </si>
  <si>
    <t>Бюджетные инвестиции в объекты капитального  строительства собственности муниципальных образований</t>
  </si>
  <si>
    <t>003</t>
  </si>
  <si>
    <t>Проведение капитального ремонта муниципального фонда</t>
  </si>
  <si>
    <t xml:space="preserve">Обеспечение   мероприятий  по капитальному ремонту  многоквартирных домов  доли муниципального образования в праве  общей собственности на общее имущество в многоквартирном  доме </t>
  </si>
  <si>
    <t>Отселение граждан, проживающих в аварийных жилых домах, построенных по проекту инженера Лагутенко</t>
  </si>
  <si>
    <t xml:space="preserve">Ведомственная целевая программа "Капитальный ремонт многоквартирных домов, находившихся в муниципальной собственности до 1 марта 2005 года, в 2009-2010 гг" </t>
  </si>
  <si>
    <t>904</t>
  </si>
  <si>
    <t xml:space="preserve">Ведомственная  целевая программа "Приобретение (строительство)  жилых помещений для использования  маневренного   жилищного фонда муниципального образования "Город Саратов" на 2010 год"  </t>
  </si>
  <si>
    <t>906</t>
  </si>
  <si>
    <t>907</t>
  </si>
  <si>
    <t>Ведомственная  целевая программа "Переселение граждан города Саратова из аварийного жилищного  фонда в 2009-2010 г.г."</t>
  </si>
  <si>
    <t>Ведомственная  целевая программа "Переселение граждан города Саратова из аварийного жилищного  фонда в 2010 году"</t>
  </si>
  <si>
    <t>Резервные фонды местных администраций (капитальный ремонт многоквартирных домов)</t>
  </si>
  <si>
    <t>0700500</t>
  </si>
  <si>
    <t xml:space="preserve">0502 " Коммунальное хозяйство" </t>
  </si>
  <si>
    <t>Целевая программа "Золотые огни"</t>
  </si>
  <si>
    <t>план</t>
  </si>
  <si>
    <t>Капитальный ремонт муниципальных бань</t>
  </si>
  <si>
    <t>Капитальный ремонт теплотрасс</t>
  </si>
  <si>
    <t>Капитальный ремонт  муниципальных бань</t>
  </si>
  <si>
    <t>Прочие мероприятия в области коммунального хозяйства</t>
  </si>
  <si>
    <t>900</t>
  </si>
  <si>
    <t>Возмещение части затрат  в связи с проведением аварийно-восстановительных работ</t>
  </si>
  <si>
    <t>Возмещение недополученных доходов в связи с оказанием  услуг категориям граждан,пользующихся льготами за услуги муниципальных бань</t>
  </si>
  <si>
    <t>Возмещение недополученных доходов в связи с оказанием услуг муниципальных бань</t>
  </si>
  <si>
    <t xml:space="preserve"> Возмещение  части затрат организациям, осуществляющим вывоз и утилизацию твердых бытовых отходов бестарным способом из бункеров-накопителей и контейнеров частного  жилищного  фонда за ноябрь-декабрь 2010 года и 2011 год</t>
  </si>
  <si>
    <t>Возмещение затрат в связи с погребением  умерших (погибших), не имеющих супруга,близких родственников, иных  родственников либо законных представителей умершего,а также умерших,личность которых не  установлена</t>
  </si>
  <si>
    <t>Возмещение части затрат в связи с проведением первоочередных мероприятий, повышающих устойчивость систем водоснабжения и водоотведения</t>
  </si>
  <si>
    <t>Ведомственная целевая программа " Капитальный ремонт теплотрасс" на 2010 год</t>
  </si>
  <si>
    <t>0503 " Благоустройство"</t>
  </si>
  <si>
    <t>Благоустройство</t>
  </si>
  <si>
    <t>Развитие улично-дорожной сети в городах</t>
  </si>
  <si>
    <t>685</t>
  </si>
  <si>
    <t>Бюджетные инвестиции в объекты капитального строительства собственности муниципальных образований</t>
  </si>
  <si>
    <t xml:space="preserve">Резервные фонды местных администраций </t>
  </si>
  <si>
    <t>Уличное освещение</t>
  </si>
  <si>
    <t>Содержание и ремонт автомобильных дорог и инженерных сооружений на них и тротуаров</t>
  </si>
  <si>
    <t>Ремонт и содержание тротуаров</t>
  </si>
  <si>
    <t>Ремонт автомобильных дорог и инженерных сооружений на них</t>
  </si>
  <si>
    <t>Содержание автомобильных дорог и инженерных сооружений на них</t>
  </si>
  <si>
    <t>Озеленение</t>
  </si>
  <si>
    <t>Содержание зеленых зон и насаждений, включая газоны, цветники</t>
  </si>
  <si>
    <t>Содержание элементов внешнего благоустройства и малых архитектурных форм</t>
  </si>
  <si>
    <t>Организация и содержание мест захоронения</t>
  </si>
  <si>
    <t>Прочие мероприятия по благоустройству</t>
  </si>
  <si>
    <t>Возмещение затрат по круглосуточному содержанию сетей ливневой канализации и дренажа общегородского назначения</t>
  </si>
  <si>
    <t>Мероприятия по благоустройству в период подготовки и проведения Новогодних и Рождественских праздников</t>
  </si>
  <si>
    <t>Возмещение затрат по содержанию фонтанов, находящихся в хозяйственном ведении муниципальных предприятий</t>
  </si>
  <si>
    <t>Субсидии некоммерческим предприятиям</t>
  </si>
  <si>
    <t>Ведомственная целевая программа "Ремонт  дорожно-уличной сети муниципального образования "Город Саратов" на 2010год."</t>
  </si>
  <si>
    <t>Ведомственная целевая программа "Обеспечение безопасности дорожного движения на территории муниципального образования "Город Саратов" на 2011 год</t>
  </si>
  <si>
    <t>Ведомственная целевая программа "Приобретение дорожно-строительной и специализированной техники для нужд города" на 2011 год</t>
  </si>
  <si>
    <t>Ведомственная целевая программа "Приобретение коммунальной (специализированной) техники, машин специального назначения и инвентаря производственного для нужд муниципального образования "Город Саратов" на 2011 год</t>
  </si>
  <si>
    <t>Закупка автотранспортных средств и коммунальной техники</t>
  </si>
  <si>
    <t>Капитальный ремонт и ремонт автомобильных дорог общего пользования муниципального образования «Город Саратов»</t>
  </si>
  <si>
    <t>Ведомственная целевая программа"Благоустройство территории Ленинского района муниципального образования "Город Саратов" на 2011 год"</t>
  </si>
  <si>
    <t xml:space="preserve">Ремонт автомобильных дорог  и инженерных сооружений на них </t>
  </si>
  <si>
    <t xml:space="preserve">Содержание автомобильных дорог и инженерных сооружений на них </t>
  </si>
  <si>
    <t xml:space="preserve">Содержание зеленых зон и насаждений включая газоны, цветники </t>
  </si>
  <si>
    <t>019</t>
  </si>
  <si>
    <t xml:space="preserve"> </t>
  </si>
  <si>
    <t xml:space="preserve">Итого по Ленинскому района МО "Город Саратов" </t>
  </si>
  <si>
    <t>Ведомственная целевая программа"Благоустройство территории Заводского района муниципального образования "Город Саратов" на 2011 год"</t>
  </si>
  <si>
    <t xml:space="preserve">Итого по Заводскому района МО "Город Саратов" </t>
  </si>
  <si>
    <t>Ведомственная целевая программа"Благоустройство территории Октябрьского района муниципального образования "Город Саратов" на 2011 год"</t>
  </si>
  <si>
    <t xml:space="preserve">Итого по Октябрьскому района МО "Город Саратов" </t>
  </si>
  <si>
    <t>Ведомственная целевая программа"Благоустройство территории Фрунзенского района муниципального образования "Город Саратов" на 2011 год"</t>
  </si>
  <si>
    <t>901</t>
  </si>
  <si>
    <t xml:space="preserve">Итого по Фрунзенскому района МО "Город Саратов" </t>
  </si>
  <si>
    <t>Ведомственная целевая программа"Благоустройство территории Кировского района муниципального образования "Город Саратов" на 2011 год"</t>
  </si>
  <si>
    <t xml:space="preserve">Итого по Кировскому района МО "Город Саратов" </t>
  </si>
  <si>
    <t>Ведомственная целевая программа"Благоустройство территории Волжского района муниципального образования "Город Саратов" на 2011 год"</t>
  </si>
  <si>
    <t xml:space="preserve">Итого по Волжскому района МО "Город Саратов" </t>
  </si>
  <si>
    <t>0505 "Другие вопросы в области жилищно-коммунального хозяйства"</t>
  </si>
  <si>
    <t>Обеспечение деятельности подведомственных учреждений</t>
  </si>
  <si>
    <t>0029900</t>
  </si>
  <si>
    <t>0029901</t>
  </si>
  <si>
    <t>0029902</t>
  </si>
  <si>
    <t>001</t>
  </si>
  <si>
    <t>Центральный аппарат за счет средств бюджета города</t>
  </si>
  <si>
    <t>0020400</t>
  </si>
  <si>
    <t>0020499</t>
  </si>
  <si>
    <t>211</t>
  </si>
  <si>
    <t>212</t>
  </si>
  <si>
    <t>213</t>
  </si>
  <si>
    <t>221</t>
  </si>
  <si>
    <t>222</t>
  </si>
  <si>
    <t>225</t>
  </si>
  <si>
    <t>226</t>
  </si>
  <si>
    <t>290</t>
  </si>
  <si>
    <t>340</t>
  </si>
  <si>
    <t>Председатель комитета по финансам администрации муниципального образования "Город Саратов"</t>
  </si>
  <si>
    <t>А.И.Никитин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</si>
  <si>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</t>
  </si>
  <si>
    <t>Иные работы в сфере благоустройства территорий</t>
  </si>
  <si>
    <t>Проведение капитального ремонта муниципальных квартир</t>
  </si>
  <si>
    <t>Возмещение затрат на устройство газонов и цветников</t>
  </si>
  <si>
    <t>Возмещение затрат по закрытию и рекультивации III очереди полигона по утилизации ТБО в Волжском районе г.Саратова</t>
  </si>
  <si>
    <t>Возмещение затрат в связи с оказанием услуг по отлову, транспортировке, стерилизации, содержанию животных (собак)</t>
  </si>
  <si>
    <t>Возмещение затрат в связи с оборудованием площадок с покрытием для размещения контейнеров металлических</t>
  </si>
  <si>
    <t>за 9 месяцев 2011 года</t>
  </si>
  <si>
    <t>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</si>
  <si>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</si>
  <si>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Мероприятия в области жилищного хозяйства</t>
  </si>
  <si>
    <t>902</t>
  </si>
  <si>
    <t>Ведомственная  целевая программа "Переселение граждан города Саратова из аварийного жилищного фонда в 2011 году"</t>
  </si>
  <si>
    <t>Ведомственная  целевая программа "Капитальный ремонт муниципальных бань" на 2011 год</t>
  </si>
  <si>
    <t>Возмещение затрат по приобретению и установке светодиодных конструкций на улицах города Саратова</t>
  </si>
  <si>
    <t>Кассовый план                 9 месяцев 2011 года</t>
  </si>
  <si>
    <t>Уточненный кассовый план                 9 месяцев 2011 года</t>
  </si>
  <si>
    <t>к кассовому плану                   9 месяцев 2011 года</t>
  </si>
  <si>
    <t xml:space="preserve"> к уточненному кассовому плану                 9 месяцев 2011 года</t>
  </si>
  <si>
    <t>Реализация муниципальных целевых программ, предусматривающих осуществление мероприятий по обеспечению доступности приоритетных объектов и услуг в приоритетных сферах жизнедеятельности для инвалидов и иных маломобильных групп населения</t>
  </si>
  <si>
    <t>Ведомственная целевая программа  "Ликвидация мест несанкционированного складирования отходов и рекультивация земель Маханного оврага в районе Парка Победы в Волжском районе  г. Саратова на 2011-2012 годы"</t>
  </si>
  <si>
    <t>Обеспечение мероприятий по переселению граждан из аварийного жилищного фонда                        (за счет средств областного бюджета)</t>
  </si>
  <si>
    <t>Обеспечение мероприятий по переселению граждан из аварийного жилищного фонда         (за счет средств бюджета муниципального образования "Город Саратов")</t>
  </si>
  <si>
    <t xml:space="preserve">Капитальный ремонт и ремонт автомобильных дорог общего пользования муниципального образования «Город Саратов» (за счет средств федерального бюджета) </t>
  </si>
  <si>
    <t>Капитальный ремонт и ремонт автомобильных дорог общего пользования муниципального образования «Город Саратов» (за счет средств бюджета муниципального образования "Город Саратов")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</si>
  <si>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 (за счет средств федерального бюджета) 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</si>
  <si>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(за счет средств бюджета муниципального образования "Город Саратов")</t>
  </si>
  <si>
    <t>Обеспечение мероприятий по капитальному ремонту многоквартирных домов (за счет средств областного бюджета)</t>
  </si>
  <si>
    <t>Обеспечение мероприятий по капитальному ремонту многоквартирных домов ( за счет средств бюджета муниципального образования "Город Саратов")</t>
  </si>
  <si>
    <t>за 2011 год</t>
  </si>
  <si>
    <t>Проведение капитального ремонта муниципального жилищного фонда</t>
  </si>
  <si>
    <t>Возмещение затрат организациям, в связи с оказанием услуги по зпхоронению твердых бытовых отходов в период проведения весенних работ по благоустройству и санитарной очистке территории города</t>
  </si>
  <si>
    <t>Возмещение части затрат организациям, осуществляющим вывоз и утилизацию крупногабаритных отходов</t>
  </si>
  <si>
    <t>Бюджет                 2011 года</t>
  </si>
  <si>
    <t>Уточненные бюджетные назначения                 2011 года</t>
  </si>
  <si>
    <t>к бюджету                   2011 года</t>
  </si>
  <si>
    <t xml:space="preserve"> к уточненным бюджетным назначениям                 2011 года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</si>
</sst>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;[Red]\-#,##0.0;0.0"/>
  </numFmts>
  <fonts count="9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D4FA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</cellStyleXfs>
  <cellXfs count="238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64" fontId="2" fillId="0" borderId="2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0" borderId="2" xfId="0" applyNumberFormat="1" applyFont="1" applyBorder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/>
    <xf numFmtId="164" fontId="3" fillId="0" borderId="2" xfId="0" applyNumberFormat="1" applyFont="1" applyBorder="1"/>
    <xf numFmtId="0" fontId="2" fillId="0" borderId="2" xfId="0" applyFont="1" applyBorder="1"/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right"/>
    </xf>
    <xf numFmtId="49" fontId="3" fillId="0" borderId="2" xfId="0" applyNumberFormat="1" applyFont="1" applyBorder="1" applyAlignment="1">
      <alignment horizontal="right"/>
    </xf>
    <xf numFmtId="2" fontId="3" fillId="0" borderId="2" xfId="0" applyNumberFormat="1" applyFont="1" applyBorder="1"/>
    <xf numFmtId="165" fontId="3" fillId="0" borderId="2" xfId="0" applyNumberFormat="1" applyFont="1" applyBorder="1"/>
    <xf numFmtId="0" fontId="2" fillId="0" borderId="2" xfId="0" applyFont="1" applyBorder="1" applyAlignment="1">
      <alignment horizontal="left"/>
    </xf>
    <xf numFmtId="164" fontId="3" fillId="2" borderId="2" xfId="0" applyNumberFormat="1" applyFont="1" applyFill="1" applyBorder="1"/>
    <xf numFmtId="0" fontId="3" fillId="0" borderId="5" xfId="0" applyFont="1" applyBorder="1" applyAlignment="1">
      <alignment horizontal="center" vertical="center" wrapText="1"/>
    </xf>
    <xf numFmtId="0" fontId="1" fillId="0" borderId="0" xfId="0" applyFont="1"/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right" wrapText="1"/>
    </xf>
    <xf numFmtId="0" fontId="2" fillId="3" borderId="2" xfId="0" applyFont="1" applyFill="1" applyBorder="1" applyAlignment="1">
      <alignment horizontal="left" wrapText="1"/>
    </xf>
    <xf numFmtId="2" fontId="2" fillId="3" borderId="2" xfId="0" applyNumberFormat="1" applyFont="1" applyFill="1" applyBorder="1"/>
    <xf numFmtId="164" fontId="2" fillId="3" borderId="2" xfId="0" applyNumberFormat="1" applyFont="1" applyFill="1" applyBorder="1"/>
    <xf numFmtId="49" fontId="2" fillId="0" borderId="2" xfId="0" applyNumberFormat="1" applyFont="1" applyBorder="1" applyAlignment="1">
      <alignment horizontal="right"/>
    </xf>
    <xf numFmtId="164" fontId="3" fillId="0" borderId="2" xfId="0" applyNumberFormat="1" applyFont="1" applyFill="1" applyBorder="1"/>
    <xf numFmtId="0" fontId="3" fillId="0" borderId="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0" applyFont="1" applyFill="1" applyBorder="1"/>
    <xf numFmtId="0" fontId="0" fillId="0" borderId="0" xfId="0" applyFill="1"/>
    <xf numFmtId="0" fontId="2" fillId="0" borderId="2" xfId="0" applyFont="1" applyFill="1" applyBorder="1"/>
    <xf numFmtId="0" fontId="0" fillId="0" borderId="2" xfId="0" applyBorder="1"/>
    <xf numFmtId="0" fontId="3" fillId="0" borderId="3" xfId="0" applyFont="1" applyBorder="1" applyAlignment="1"/>
    <xf numFmtId="0" fontId="3" fillId="0" borderId="2" xfId="0" applyFont="1" applyBorder="1" applyAlignment="1"/>
    <xf numFmtId="49" fontId="3" fillId="4" borderId="2" xfId="0" applyNumberFormat="1" applyFont="1" applyFill="1" applyBorder="1" applyAlignment="1">
      <alignment horizontal="right"/>
    </xf>
    <xf numFmtId="0" fontId="3" fillId="4" borderId="2" xfId="0" applyFont="1" applyFill="1" applyBorder="1"/>
    <xf numFmtId="0" fontId="3" fillId="0" borderId="7" xfId="0" applyFont="1" applyBorder="1" applyAlignment="1">
      <alignment horizontal="left" wrapText="1"/>
    </xf>
    <xf numFmtId="0" fontId="3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right"/>
    </xf>
    <xf numFmtId="49" fontId="3" fillId="0" borderId="7" xfId="0" applyNumberFormat="1" applyFont="1" applyBorder="1" applyAlignment="1">
      <alignment horizontal="right"/>
    </xf>
    <xf numFmtId="164" fontId="3" fillId="0" borderId="2" xfId="0" applyNumberFormat="1" applyFont="1" applyBorder="1" applyAlignment="1"/>
    <xf numFmtId="165" fontId="3" fillId="0" borderId="2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/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0" fillId="0" borderId="0" xfId="0" applyAlignment="1"/>
    <xf numFmtId="0" fontId="0" fillId="0" borderId="10" xfId="0" applyBorder="1" applyAlignment="1"/>
    <xf numFmtId="0" fontId="2" fillId="0" borderId="0" xfId="0" applyFont="1" applyAlignment="1">
      <alignment horizontal="right"/>
    </xf>
    <xf numFmtId="49" fontId="1" fillId="0" borderId="0" xfId="0" applyNumberFormat="1" applyFont="1"/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/>
    <xf numFmtId="49" fontId="2" fillId="5" borderId="2" xfId="0" applyNumberFormat="1" applyFont="1" applyFill="1" applyBorder="1" applyAlignment="1">
      <alignment horizontal="center" vertical="center"/>
    </xf>
    <xf numFmtId="164" fontId="3" fillId="5" borderId="2" xfId="0" applyNumberFormat="1" applyFont="1" applyFill="1" applyBorder="1"/>
    <xf numFmtId="0" fontId="2" fillId="5" borderId="2" xfId="0" applyFont="1" applyFill="1" applyBorder="1" applyAlignment="1">
      <alignment horizontal="right" vertical="center"/>
    </xf>
    <xf numFmtId="0" fontId="2" fillId="5" borderId="2" xfId="0" applyFont="1" applyFill="1" applyBorder="1" applyAlignment="1">
      <alignment horizontal="right"/>
    </xf>
    <xf numFmtId="49" fontId="2" fillId="5" borderId="2" xfId="0" applyNumberFormat="1" applyFont="1" applyFill="1" applyBorder="1" applyAlignment="1">
      <alignment horizontal="right" vertical="center"/>
    </xf>
    <xf numFmtId="165" fontId="3" fillId="0" borderId="2" xfId="0" applyNumberFormat="1" applyFont="1" applyBorder="1" applyAlignment="1"/>
    <xf numFmtId="164" fontId="3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top" wrapText="1"/>
    </xf>
    <xf numFmtId="164" fontId="3" fillId="0" borderId="7" xfId="0" applyNumberFormat="1" applyFont="1" applyBorder="1" applyAlignment="1">
      <alignment horizontal="right"/>
    </xf>
    <xf numFmtId="0" fontId="3" fillId="0" borderId="7" xfId="0" applyFont="1" applyBorder="1" applyAlignment="1">
      <alignment horizontal="left" wrapText="1"/>
    </xf>
    <xf numFmtId="165" fontId="3" fillId="0" borderId="2" xfId="0" applyNumberFormat="1" applyFont="1" applyFill="1" applyBorder="1"/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/>
    <xf numFmtId="49" fontId="3" fillId="0" borderId="2" xfId="0" applyNumberFormat="1" applyFont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164" fontId="3" fillId="0" borderId="2" xfId="0" applyNumberFormat="1" applyFont="1" applyBorder="1" applyAlignment="1">
      <alignment horizontal="right" wrapText="1"/>
    </xf>
    <xf numFmtId="165" fontId="3" fillId="0" borderId="2" xfId="0" applyNumberFormat="1" applyFont="1" applyBorder="1" applyAlignment="1">
      <alignment horizontal="left" indent="7"/>
    </xf>
    <xf numFmtId="165" fontId="3" fillId="0" borderId="2" xfId="10" applyNumberFormat="1" applyFont="1" applyFill="1" applyBorder="1" applyAlignment="1" applyProtection="1">
      <alignment horizontal="right" wrapText="1"/>
      <protection hidden="1"/>
    </xf>
    <xf numFmtId="165" fontId="3" fillId="0" borderId="7" xfId="0" applyNumberFormat="1" applyFont="1" applyBorder="1"/>
    <xf numFmtId="165" fontId="3" fillId="0" borderId="7" xfId="10" applyNumberFormat="1" applyFont="1" applyFill="1" applyBorder="1" applyAlignment="1" applyProtection="1">
      <alignment horizontal="right" wrapText="1"/>
      <protection hidden="1"/>
    </xf>
    <xf numFmtId="165" fontId="3" fillId="0" borderId="2" xfId="5" applyNumberFormat="1" applyFont="1" applyFill="1" applyBorder="1" applyAlignment="1" applyProtection="1">
      <protection hidden="1"/>
    </xf>
    <xf numFmtId="165" fontId="3" fillId="0" borderId="2" xfId="2" applyNumberFormat="1" applyFont="1" applyFill="1" applyBorder="1" applyAlignment="1" applyProtection="1">
      <protection hidden="1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wrapText="1"/>
    </xf>
    <xf numFmtId="164" fontId="3" fillId="0" borderId="3" xfId="0" applyNumberFormat="1" applyFont="1" applyBorder="1" applyAlignment="1"/>
    <xf numFmtId="164" fontId="3" fillId="0" borderId="7" xfId="0" applyNumberFormat="1" applyFont="1" applyBorder="1" applyAlignment="1"/>
    <xf numFmtId="49" fontId="3" fillId="0" borderId="7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0" fontId="3" fillId="0" borderId="2" xfId="0" applyFont="1" applyBorder="1" applyAlignment="1">
      <alignment wrapText="1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164" fontId="3" fillId="0" borderId="7" xfId="0" applyNumberFormat="1" applyFont="1" applyBorder="1"/>
    <xf numFmtId="164" fontId="3" fillId="2" borderId="7" xfId="0" applyNumberFormat="1" applyFont="1" applyFill="1" applyBorder="1"/>
    <xf numFmtId="166" fontId="3" fillId="0" borderId="2" xfId="4" applyNumberFormat="1" applyFont="1" applyFill="1" applyBorder="1" applyAlignment="1" applyProtection="1">
      <protection hidden="1"/>
    </xf>
    <xf numFmtId="166" fontId="3" fillId="0" borderId="2" xfId="3" applyNumberFormat="1" applyFont="1" applyFill="1" applyBorder="1" applyAlignment="1" applyProtection="1">
      <protection hidden="1"/>
    </xf>
    <xf numFmtId="166" fontId="3" fillId="0" borderId="2" xfId="5" applyNumberFormat="1" applyFont="1" applyFill="1" applyBorder="1" applyAlignment="1" applyProtection="1">
      <protection hidden="1"/>
    </xf>
    <xf numFmtId="166" fontId="3" fillId="0" borderId="2" xfId="9" applyNumberFormat="1" applyFont="1" applyFill="1" applyBorder="1" applyAlignment="1" applyProtection="1">
      <protection hidden="1"/>
    </xf>
    <xf numFmtId="166" fontId="3" fillId="0" borderId="2" xfId="8" applyNumberFormat="1" applyFont="1" applyFill="1" applyBorder="1" applyAlignment="1" applyProtection="1">
      <protection hidden="1"/>
    </xf>
    <xf numFmtId="166" fontId="3" fillId="0" borderId="2" xfId="7" applyNumberFormat="1" applyFont="1" applyFill="1" applyBorder="1" applyAlignment="1" applyProtection="1">
      <protection hidden="1"/>
    </xf>
    <xf numFmtId="164" fontId="3" fillId="6" borderId="2" xfId="0" applyNumberFormat="1" applyFont="1" applyFill="1" applyBorder="1"/>
    <xf numFmtId="164" fontId="7" fillId="0" borderId="2" xfId="0" applyNumberFormat="1" applyFont="1" applyBorder="1"/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 wrapText="1"/>
    </xf>
    <xf numFmtId="0" fontId="0" fillId="0" borderId="0" xfId="0" applyAlignment="1"/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3" fillId="0" borderId="7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right"/>
    </xf>
    <xf numFmtId="0" fontId="2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3" fillId="0" borderId="3" xfId="0" applyFont="1" applyBorder="1" applyAlignment="1">
      <alignment horizontal="right"/>
    </xf>
    <xf numFmtId="0" fontId="3" fillId="0" borderId="7" xfId="0" applyFont="1" applyBorder="1" applyAlignment="1">
      <alignment horizontal="right" wrapText="1"/>
    </xf>
    <xf numFmtId="0" fontId="3" fillId="0" borderId="2" xfId="0" applyFont="1" applyFill="1" applyBorder="1" applyAlignment="1">
      <alignment horizontal="right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wrapText="1"/>
    </xf>
    <xf numFmtId="2" fontId="3" fillId="0" borderId="7" xfId="0" applyNumberFormat="1" applyFont="1" applyBorder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2" fontId="3" fillId="0" borderId="2" xfId="12" applyNumberFormat="1" applyFont="1" applyFill="1" applyBorder="1" applyAlignment="1" applyProtection="1">
      <protection hidden="1"/>
    </xf>
    <xf numFmtId="0" fontId="3" fillId="0" borderId="7" xfId="0" applyFont="1" applyBorder="1" applyAlignment="1">
      <alignment horizontal="right"/>
    </xf>
    <xf numFmtId="165" fontId="3" fillId="6" borderId="2" xfId="0" applyNumberFormat="1" applyFont="1" applyFill="1" applyBorder="1" applyAlignment="1"/>
    <xf numFmtId="165" fontId="3" fillId="6" borderId="2" xfId="11" applyNumberFormat="1" applyFont="1" applyFill="1" applyBorder="1" applyAlignment="1" applyProtection="1">
      <protection hidden="1"/>
    </xf>
    <xf numFmtId="165" fontId="3" fillId="6" borderId="7" xfId="0" applyNumberFormat="1" applyFont="1" applyFill="1" applyBorder="1"/>
    <xf numFmtId="165" fontId="3" fillId="6" borderId="2" xfId="1" applyNumberFormat="1" applyFont="1" applyFill="1" applyBorder="1" applyAlignment="1" applyProtection="1">
      <protection hidden="1"/>
    </xf>
    <xf numFmtId="166" fontId="3" fillId="6" borderId="2" xfId="4" applyNumberFormat="1" applyFont="1" applyFill="1" applyBorder="1" applyAlignment="1" applyProtection="1">
      <protection hidden="1"/>
    </xf>
    <xf numFmtId="166" fontId="3" fillId="6" borderId="2" xfId="3" applyNumberFormat="1" applyFont="1" applyFill="1" applyBorder="1" applyAlignment="1" applyProtection="1">
      <protection hidden="1"/>
    </xf>
    <xf numFmtId="166" fontId="3" fillId="6" borderId="2" xfId="5" applyNumberFormat="1" applyFont="1" applyFill="1" applyBorder="1" applyAlignment="1" applyProtection="1">
      <protection hidden="1"/>
    </xf>
    <xf numFmtId="166" fontId="3" fillId="6" borderId="2" xfId="9" applyNumberFormat="1" applyFont="1" applyFill="1" applyBorder="1" applyAlignment="1" applyProtection="1">
      <protection hidden="1"/>
    </xf>
    <xf numFmtId="166" fontId="3" fillId="6" borderId="2" xfId="8" applyNumberFormat="1" applyFont="1" applyFill="1" applyBorder="1" applyAlignment="1" applyProtection="1">
      <protection hidden="1"/>
    </xf>
    <xf numFmtId="166" fontId="3" fillId="6" borderId="2" xfId="7" applyNumberFormat="1" applyFont="1" applyFill="1" applyBorder="1" applyAlignment="1" applyProtection="1">
      <protection hidden="1"/>
    </xf>
    <xf numFmtId="0" fontId="3" fillId="0" borderId="11" xfId="0" applyFont="1" applyBorder="1" applyAlignment="1">
      <alignment horizontal="right"/>
    </xf>
    <xf numFmtId="49" fontId="2" fillId="5" borderId="3" xfId="0" applyNumberFormat="1" applyFont="1" applyFill="1" applyBorder="1" applyAlignment="1">
      <alignment horizontal="center" vertical="center"/>
    </xf>
    <xf numFmtId="0" fontId="2" fillId="5" borderId="3" xfId="0" applyFont="1" applyFill="1" applyBorder="1"/>
    <xf numFmtId="164" fontId="3" fillId="5" borderId="3" xfId="0" applyNumberFormat="1" applyFont="1" applyFill="1" applyBorder="1"/>
    <xf numFmtId="164" fontId="3" fillId="6" borderId="2" xfId="0" applyNumberFormat="1" applyFont="1" applyFill="1" applyBorder="1" applyAlignment="1"/>
    <xf numFmtId="4" fontId="3" fillId="6" borderId="2" xfId="0" applyNumberFormat="1" applyFont="1" applyFill="1" applyBorder="1"/>
    <xf numFmtId="165" fontId="3" fillId="6" borderId="2" xfId="0" applyNumberFormat="1" applyFont="1" applyFill="1" applyBorder="1"/>
    <xf numFmtId="0" fontId="3" fillId="7" borderId="2" xfId="0" applyFont="1" applyFill="1" applyBorder="1" applyAlignment="1"/>
    <xf numFmtId="0" fontId="3" fillId="0" borderId="7" xfId="0" applyFont="1" applyFill="1" applyBorder="1" applyAlignment="1">
      <alignment horizontal="left" vertical="center" wrapText="1"/>
    </xf>
    <xf numFmtId="164" fontId="3" fillId="0" borderId="7" xfId="0" applyNumberFormat="1" applyFont="1" applyFill="1" applyBorder="1"/>
    <xf numFmtId="164" fontId="2" fillId="0" borderId="2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3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0" fillId="0" borderId="5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wrapText="1"/>
    </xf>
    <xf numFmtId="0" fontId="4" fillId="0" borderId="10" xfId="0" applyFont="1" applyBorder="1" applyAlignment="1"/>
    <xf numFmtId="0" fontId="2" fillId="0" borderId="0" xfId="0" applyFont="1" applyFill="1" applyBorder="1" applyAlignment="1">
      <alignment wrapText="1"/>
    </xf>
    <xf numFmtId="0" fontId="0" fillId="0" borderId="0" xfId="0" applyAlignment="1"/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3">
    <cellStyle name="Обычный" xfId="0" builtinId="0"/>
    <cellStyle name="Обычный 2" xfId="1"/>
    <cellStyle name="Обычный 2 10" xfId="10"/>
    <cellStyle name="Обычный 2 11" xfId="11"/>
    <cellStyle name="Обычный 2 12" xfId="12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colors>
    <mruColors>
      <color rgb="FFD4FAE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5"/>
  <sheetViews>
    <sheetView topLeftCell="A75" zoomScale="70" zoomScaleNormal="70" zoomScaleSheetLayoutView="75" workbookViewId="0">
      <selection activeCell="B86" sqref="A86:XFD91"/>
    </sheetView>
  </sheetViews>
  <sheetFormatPr defaultRowHeight="12.75"/>
  <cols>
    <col min="1" max="1" width="56" customWidth="1"/>
    <col min="2" max="2" width="12" customWidth="1"/>
    <col min="3" max="4" width="13.5703125" hidden="1" customWidth="1"/>
    <col min="5" max="5" width="10.5703125" customWidth="1"/>
    <col min="6" max="6" width="10.7109375" customWidth="1"/>
    <col min="7" max="7" width="17.5703125" customWidth="1"/>
    <col min="8" max="8" width="17.140625" customWidth="1"/>
    <col min="9" max="9" width="16.42578125" customWidth="1"/>
    <col min="10" max="10" width="16.28515625" customWidth="1"/>
    <col min="11" max="11" width="17.5703125" customWidth="1"/>
  </cols>
  <sheetData>
    <row r="1" spans="1:12" ht="23.25" customHeight="1">
      <c r="A1" s="187" t="s">
        <v>0</v>
      </c>
      <c r="B1" s="187"/>
      <c r="C1" s="187"/>
      <c r="D1" s="187"/>
      <c r="E1" s="187"/>
      <c r="F1" s="187"/>
      <c r="G1" s="187"/>
      <c r="H1" s="187"/>
      <c r="I1" s="187"/>
      <c r="J1" s="187"/>
      <c r="K1" s="1"/>
    </row>
    <row r="2" spans="1:12" ht="16.5" customHeight="1">
      <c r="A2" s="187" t="s">
        <v>127</v>
      </c>
      <c r="B2" s="187"/>
      <c r="C2" s="187"/>
      <c r="D2" s="187"/>
      <c r="E2" s="187"/>
      <c r="F2" s="187"/>
      <c r="G2" s="187"/>
      <c r="H2" s="187"/>
      <c r="I2" s="187"/>
      <c r="J2" s="187"/>
      <c r="K2" s="1"/>
    </row>
    <row r="3" spans="1:12" ht="18.75" customHeight="1">
      <c r="A3" s="2"/>
      <c r="B3" s="3"/>
      <c r="C3" s="3"/>
      <c r="D3" s="3"/>
      <c r="E3" s="3"/>
      <c r="F3" s="1"/>
      <c r="G3" s="4"/>
      <c r="H3" s="4"/>
      <c r="I3" s="4"/>
      <c r="K3" s="5" t="s">
        <v>1</v>
      </c>
      <c r="L3" s="6"/>
    </row>
    <row r="4" spans="1:12" ht="24" customHeight="1">
      <c r="A4" s="188" t="s">
        <v>2</v>
      </c>
      <c r="B4" s="189" t="s">
        <v>3</v>
      </c>
      <c r="C4" s="189"/>
      <c r="D4" s="189"/>
      <c r="E4" s="189"/>
      <c r="F4" s="189"/>
      <c r="G4" s="190" t="s">
        <v>135</v>
      </c>
      <c r="H4" s="190" t="s">
        <v>136</v>
      </c>
      <c r="I4" s="188" t="s">
        <v>4</v>
      </c>
      <c r="J4" s="195" t="s">
        <v>5</v>
      </c>
      <c r="K4" s="188"/>
      <c r="L4" s="7"/>
    </row>
    <row r="5" spans="1:12" ht="27.75" customHeight="1">
      <c r="A5" s="188"/>
      <c r="B5" s="189"/>
      <c r="C5" s="189"/>
      <c r="D5" s="189"/>
      <c r="E5" s="189"/>
      <c r="F5" s="189"/>
      <c r="G5" s="191"/>
      <c r="H5" s="193"/>
      <c r="I5" s="188"/>
      <c r="J5" s="190" t="s">
        <v>137</v>
      </c>
      <c r="K5" s="190" t="s">
        <v>138</v>
      </c>
      <c r="L5" s="196"/>
    </row>
    <row r="6" spans="1:12" ht="99" customHeight="1" thickBot="1">
      <c r="A6" s="188"/>
      <c r="B6" s="8" t="s">
        <v>6</v>
      </c>
      <c r="C6" s="9"/>
      <c r="D6" s="10"/>
      <c r="E6" s="11" t="s">
        <v>7</v>
      </c>
      <c r="F6" s="11" t="s">
        <v>8</v>
      </c>
      <c r="G6" s="192"/>
      <c r="H6" s="194"/>
      <c r="I6" s="188"/>
      <c r="J6" s="194"/>
      <c r="K6" s="194"/>
      <c r="L6" s="196"/>
    </row>
    <row r="7" spans="1:12" ht="23.25" customHeight="1" thickBot="1">
      <c r="A7" s="12">
        <v>1</v>
      </c>
      <c r="B7" s="8">
        <v>2</v>
      </c>
      <c r="C7" s="13"/>
      <c r="D7" s="14"/>
      <c r="E7" s="11">
        <v>3</v>
      </c>
      <c r="F7" s="11">
        <v>4</v>
      </c>
      <c r="G7" s="11">
        <v>5</v>
      </c>
      <c r="H7" s="15">
        <v>6</v>
      </c>
      <c r="I7" s="16">
        <v>7</v>
      </c>
      <c r="J7" s="12">
        <v>8</v>
      </c>
      <c r="K7" s="15">
        <v>9</v>
      </c>
      <c r="L7" s="7"/>
    </row>
    <row r="8" spans="1:12" ht="43.5" customHeight="1">
      <c r="A8" s="17" t="s">
        <v>9</v>
      </c>
      <c r="B8" s="18"/>
      <c r="C8" s="19"/>
      <c r="D8" s="19"/>
      <c r="E8" s="19"/>
      <c r="F8" s="20"/>
      <c r="G8" s="21">
        <f>G10+G40+G68+G229</f>
        <v>2057242.692</v>
      </c>
      <c r="H8" s="21">
        <f>H10+H40+H68+H229</f>
        <v>2359083.5589999999</v>
      </c>
      <c r="I8" s="22">
        <f>I10+I40+I68+I229</f>
        <v>1806945.9960000003</v>
      </c>
      <c r="J8" s="23">
        <f>I8/G8*100</f>
        <v>87.8333899557243</v>
      </c>
      <c r="K8" s="23">
        <f>I8/H8*100</f>
        <v>76.595251961569048</v>
      </c>
    </row>
    <row r="9" spans="1:12" ht="28.5" customHeight="1">
      <c r="A9" s="24" t="s">
        <v>10</v>
      </c>
      <c r="B9" s="11"/>
      <c r="C9" s="11"/>
      <c r="D9" s="11"/>
      <c r="E9" s="11"/>
      <c r="F9" s="25"/>
      <c r="G9" s="26"/>
      <c r="H9" s="26"/>
      <c r="I9" s="26"/>
      <c r="J9" s="26"/>
      <c r="K9" s="26"/>
    </row>
    <row r="10" spans="1:12" ht="34.5" customHeight="1">
      <c r="A10" s="197" t="s">
        <v>11</v>
      </c>
      <c r="B10" s="197"/>
      <c r="C10" s="197"/>
      <c r="D10" s="197"/>
      <c r="E10" s="197"/>
      <c r="F10" s="27"/>
      <c r="G10" s="23">
        <f>SUM(G12:G39)</f>
        <v>31566</v>
      </c>
      <c r="H10" s="23">
        <f>SUM(H12:H39)</f>
        <v>524810.31299999997</v>
      </c>
      <c r="I10" s="23">
        <f>SUM(I12:I39)</f>
        <v>127629.16600000003</v>
      </c>
      <c r="J10" s="23">
        <f>I10/G10*100</f>
        <v>404.32479883418875</v>
      </c>
      <c r="K10" s="23">
        <f>I10/H10*100</f>
        <v>24.319104034070314</v>
      </c>
    </row>
    <row r="11" spans="1:12" ht="129.75" hidden="1" customHeight="1">
      <c r="A11" s="28" t="s">
        <v>12</v>
      </c>
      <c r="B11" s="11">
        <v>3500202</v>
      </c>
      <c r="C11" s="29"/>
      <c r="D11" s="29"/>
      <c r="E11" s="30" t="s">
        <v>13</v>
      </c>
      <c r="F11" s="11">
        <v>242</v>
      </c>
      <c r="G11" s="23"/>
      <c r="H11" s="23"/>
      <c r="I11" s="23"/>
      <c r="J11" s="23" t="e">
        <f t="shared" ref="J11:J31" si="0">I11/G11*100</f>
        <v>#DIV/0!</v>
      </c>
      <c r="K11" s="23"/>
    </row>
    <row r="12" spans="1:12" s="1" customFormat="1" ht="110.25" customHeight="1">
      <c r="A12" s="28" t="s">
        <v>128</v>
      </c>
      <c r="B12" s="33" t="s">
        <v>17</v>
      </c>
      <c r="C12" s="32"/>
      <c r="D12" s="32"/>
      <c r="E12" s="33" t="s">
        <v>13</v>
      </c>
      <c r="F12" s="32">
        <v>242</v>
      </c>
      <c r="G12" s="104">
        <v>0</v>
      </c>
      <c r="H12" s="101">
        <v>72000</v>
      </c>
      <c r="I12" s="35">
        <v>72000</v>
      </c>
      <c r="J12" s="25"/>
      <c r="K12" s="35">
        <f>I12/H12*100</f>
        <v>100</v>
      </c>
    </row>
    <row r="13" spans="1:12" s="1" customFormat="1" ht="108.75" customHeight="1">
      <c r="A13" s="28" t="s">
        <v>129</v>
      </c>
      <c r="B13" s="33" t="s">
        <v>20</v>
      </c>
      <c r="C13" s="32"/>
      <c r="D13" s="32"/>
      <c r="E13" s="33" t="s">
        <v>21</v>
      </c>
      <c r="F13" s="32">
        <v>310</v>
      </c>
      <c r="G13" s="104">
        <v>0</v>
      </c>
      <c r="H13" s="26">
        <v>288964.25</v>
      </c>
      <c r="I13" s="105">
        <v>0</v>
      </c>
      <c r="J13" s="26"/>
      <c r="K13" s="35">
        <f>I13/H13*100</f>
        <v>0</v>
      </c>
    </row>
    <row r="14" spans="1:12" s="1" customFormat="1" ht="43.5" customHeight="1">
      <c r="A14" s="28" t="s">
        <v>23</v>
      </c>
      <c r="B14" s="33" t="s">
        <v>24</v>
      </c>
      <c r="C14" s="32"/>
      <c r="D14" s="32"/>
      <c r="E14" s="33" t="s">
        <v>13</v>
      </c>
      <c r="F14" s="32">
        <v>242</v>
      </c>
      <c r="G14" s="26">
        <v>0</v>
      </c>
      <c r="H14" s="26">
        <v>26846.788</v>
      </c>
      <c r="I14" s="35">
        <v>26846.788</v>
      </c>
      <c r="J14" s="25"/>
      <c r="K14" s="35">
        <f>I14/H14*100</f>
        <v>100</v>
      </c>
    </row>
    <row r="15" spans="1:12" s="1" customFormat="1" ht="45.75" customHeight="1">
      <c r="A15" s="28" t="s">
        <v>25</v>
      </c>
      <c r="B15" s="33" t="s">
        <v>26</v>
      </c>
      <c r="C15" s="32"/>
      <c r="D15" s="32"/>
      <c r="E15" s="33" t="s">
        <v>21</v>
      </c>
      <c r="F15" s="32">
        <v>310</v>
      </c>
      <c r="G15" s="106">
        <v>0</v>
      </c>
      <c r="H15" s="26">
        <v>107746.69</v>
      </c>
      <c r="I15" s="107">
        <v>0</v>
      </c>
      <c r="J15" s="108"/>
      <c r="K15" s="107">
        <f>I15/H15*100</f>
        <v>0</v>
      </c>
    </row>
    <row r="16" spans="1:12" ht="117" hidden="1" customHeight="1">
      <c r="A16" s="31" t="s">
        <v>15</v>
      </c>
      <c r="B16" s="32">
        <v>7951800</v>
      </c>
      <c r="C16" s="32"/>
      <c r="D16" s="32"/>
      <c r="E16" s="33" t="s">
        <v>13</v>
      </c>
      <c r="F16" s="32">
        <v>242</v>
      </c>
      <c r="G16" s="26"/>
      <c r="H16" s="26"/>
      <c r="I16" s="26"/>
      <c r="J16" s="23" t="e">
        <f t="shared" si="0"/>
        <v>#DIV/0!</v>
      </c>
      <c r="K16" s="26" t="e">
        <f t="shared" ref="K16:K23" si="1">I16/H16*100</f>
        <v>#DIV/0!</v>
      </c>
    </row>
    <row r="17" spans="1:12" ht="141" hidden="1" customHeight="1">
      <c r="A17" s="28" t="s">
        <v>16</v>
      </c>
      <c r="B17" s="32" t="s">
        <v>17</v>
      </c>
      <c r="C17" s="32"/>
      <c r="D17" s="32"/>
      <c r="E17" s="33" t="s">
        <v>13</v>
      </c>
      <c r="F17" s="32" t="s">
        <v>18</v>
      </c>
      <c r="G17" s="23"/>
      <c r="H17" s="26"/>
      <c r="I17" s="26"/>
      <c r="J17" s="23" t="e">
        <f t="shared" si="0"/>
        <v>#DIV/0!</v>
      </c>
      <c r="K17" s="26" t="e">
        <f t="shared" si="1"/>
        <v>#DIV/0!</v>
      </c>
      <c r="L17" s="6"/>
    </row>
    <row r="18" spans="1:12" ht="137.25" hidden="1" customHeight="1">
      <c r="A18" s="28" t="s">
        <v>19</v>
      </c>
      <c r="B18" s="32" t="s">
        <v>20</v>
      </c>
      <c r="C18" s="32"/>
      <c r="D18" s="32"/>
      <c r="E18" s="33" t="s">
        <v>21</v>
      </c>
      <c r="F18" s="32" t="s">
        <v>22</v>
      </c>
      <c r="G18" s="23"/>
      <c r="H18" s="26"/>
      <c r="I18" s="26"/>
      <c r="J18" s="23" t="e">
        <f t="shared" si="0"/>
        <v>#DIV/0!</v>
      </c>
      <c r="K18" s="26" t="e">
        <f t="shared" si="1"/>
        <v>#DIV/0!</v>
      </c>
      <c r="L18" s="6"/>
    </row>
    <row r="19" spans="1:12" ht="63" hidden="1" customHeight="1">
      <c r="A19" s="28" t="s">
        <v>23</v>
      </c>
      <c r="B19" s="32" t="s">
        <v>24</v>
      </c>
      <c r="C19" s="32"/>
      <c r="D19" s="32"/>
      <c r="E19" s="33" t="s">
        <v>13</v>
      </c>
      <c r="F19" s="32" t="s">
        <v>18</v>
      </c>
      <c r="G19" s="23"/>
      <c r="H19" s="26"/>
      <c r="I19" s="26"/>
      <c r="J19" s="23" t="e">
        <f t="shared" si="0"/>
        <v>#DIV/0!</v>
      </c>
      <c r="K19" s="26" t="e">
        <f t="shared" si="1"/>
        <v>#DIV/0!</v>
      </c>
    </row>
    <row r="20" spans="1:12" ht="63" hidden="1" customHeight="1">
      <c r="A20" s="28" t="s">
        <v>25</v>
      </c>
      <c r="B20" s="32" t="s">
        <v>26</v>
      </c>
      <c r="C20" s="32"/>
      <c r="D20" s="32"/>
      <c r="E20" s="33" t="s">
        <v>21</v>
      </c>
      <c r="F20" s="32" t="s">
        <v>22</v>
      </c>
      <c r="G20" s="23"/>
      <c r="H20" s="26"/>
      <c r="I20" s="26"/>
      <c r="J20" s="23" t="e">
        <f t="shared" si="0"/>
        <v>#DIV/0!</v>
      </c>
      <c r="K20" s="26" t="e">
        <f t="shared" si="1"/>
        <v>#DIV/0!</v>
      </c>
    </row>
    <row r="21" spans="1:12" ht="75.75" hidden="1" customHeight="1">
      <c r="A21" s="28" t="s">
        <v>27</v>
      </c>
      <c r="B21" s="32">
        <v>1020102</v>
      </c>
      <c r="C21" s="32"/>
      <c r="D21" s="32"/>
      <c r="E21" s="33" t="s">
        <v>28</v>
      </c>
      <c r="F21" s="32">
        <v>310</v>
      </c>
      <c r="G21" s="25"/>
      <c r="H21" s="25"/>
      <c r="I21" s="34"/>
      <c r="J21" s="23" t="e">
        <f t="shared" si="0"/>
        <v>#DIV/0!</v>
      </c>
      <c r="K21" s="26" t="e">
        <f t="shared" si="1"/>
        <v>#DIV/0!</v>
      </c>
    </row>
    <row r="22" spans="1:12" ht="46.5" hidden="1" customHeight="1">
      <c r="A22" s="28" t="s">
        <v>29</v>
      </c>
      <c r="B22" s="32">
        <v>3500201</v>
      </c>
      <c r="C22" s="32"/>
      <c r="D22" s="32"/>
      <c r="E22" s="33" t="s">
        <v>21</v>
      </c>
      <c r="F22" s="32">
        <v>225</v>
      </c>
      <c r="G22" s="25"/>
      <c r="H22" s="35"/>
      <c r="I22" s="34"/>
      <c r="J22" s="23" t="e">
        <f t="shared" si="0"/>
        <v>#DIV/0!</v>
      </c>
      <c r="K22" s="26" t="e">
        <f t="shared" si="1"/>
        <v>#DIV/0!</v>
      </c>
    </row>
    <row r="23" spans="1:12" ht="104.25" customHeight="1">
      <c r="A23" s="28" t="s">
        <v>30</v>
      </c>
      <c r="B23" s="32">
        <v>3500202</v>
      </c>
      <c r="C23" s="32"/>
      <c r="D23" s="32"/>
      <c r="E23" s="33" t="s">
        <v>13</v>
      </c>
      <c r="F23" s="32">
        <v>242</v>
      </c>
      <c r="G23" s="35">
        <v>3428</v>
      </c>
      <c r="H23" s="90">
        <v>1226.53</v>
      </c>
      <c r="I23" s="35">
        <v>1226.53</v>
      </c>
      <c r="J23" s="26">
        <f>I23/G23*100</f>
        <v>35.77975495915986</v>
      </c>
      <c r="K23" s="26">
        <f t="shared" si="1"/>
        <v>100</v>
      </c>
    </row>
    <row r="24" spans="1:12" ht="81.75" hidden="1" customHeight="1">
      <c r="A24" s="28" t="s">
        <v>31</v>
      </c>
      <c r="B24" s="32">
        <v>3500304</v>
      </c>
      <c r="C24" s="32"/>
      <c r="D24" s="32"/>
      <c r="E24" s="33" t="s">
        <v>28</v>
      </c>
      <c r="F24" s="32">
        <v>310</v>
      </c>
      <c r="G24" s="25"/>
      <c r="H24" s="25"/>
      <c r="I24" s="34"/>
      <c r="J24" s="23" t="e">
        <f t="shared" si="0"/>
        <v>#DIV/0!</v>
      </c>
      <c r="K24" s="26"/>
    </row>
    <row r="25" spans="1:12" ht="67.5" hidden="1" customHeight="1">
      <c r="A25" s="185" t="s">
        <v>32</v>
      </c>
      <c r="B25" s="32">
        <v>7951800</v>
      </c>
      <c r="C25" s="60"/>
      <c r="D25" s="32"/>
      <c r="E25" s="33" t="s">
        <v>33</v>
      </c>
      <c r="F25" s="32">
        <v>226</v>
      </c>
      <c r="G25" s="26"/>
      <c r="H25" s="26"/>
      <c r="I25" s="26"/>
      <c r="J25" s="23" t="e">
        <f t="shared" si="0"/>
        <v>#DIV/0!</v>
      </c>
      <c r="K25" s="26"/>
    </row>
    <row r="26" spans="1:12" ht="56.25" hidden="1" customHeight="1">
      <c r="A26" s="186"/>
      <c r="B26" s="32">
        <v>7951800</v>
      </c>
      <c r="C26" s="60"/>
      <c r="D26" s="32"/>
      <c r="E26" s="33" t="s">
        <v>13</v>
      </c>
      <c r="F26" s="32">
        <v>242</v>
      </c>
      <c r="G26" s="26"/>
      <c r="H26" s="26"/>
      <c r="I26" s="26"/>
      <c r="J26" s="23" t="e">
        <f t="shared" si="0"/>
        <v>#DIV/0!</v>
      </c>
      <c r="K26" s="26"/>
    </row>
    <row r="27" spans="1:12" ht="66.75" hidden="1" customHeight="1">
      <c r="A27" s="198" t="s">
        <v>34</v>
      </c>
      <c r="B27" s="32">
        <v>7951900</v>
      </c>
      <c r="C27" s="60"/>
      <c r="D27" s="32"/>
      <c r="E27" s="33" t="s">
        <v>28</v>
      </c>
      <c r="F27" s="32">
        <v>310</v>
      </c>
      <c r="G27" s="26"/>
      <c r="H27" s="26"/>
      <c r="I27" s="26"/>
      <c r="J27" s="23" t="e">
        <f t="shared" si="0"/>
        <v>#DIV/0!</v>
      </c>
      <c r="K27" s="26"/>
    </row>
    <row r="28" spans="1:12" ht="41.25" hidden="1" customHeight="1">
      <c r="A28" s="199"/>
      <c r="B28" s="32">
        <v>7951900</v>
      </c>
      <c r="C28" s="60"/>
      <c r="D28" s="32"/>
      <c r="E28" s="33" t="s">
        <v>35</v>
      </c>
      <c r="F28" s="32">
        <v>310</v>
      </c>
      <c r="G28" s="26"/>
      <c r="H28" s="26"/>
      <c r="I28" s="26"/>
      <c r="J28" s="23" t="e">
        <f t="shared" si="0"/>
        <v>#DIV/0!</v>
      </c>
      <c r="K28" s="26"/>
    </row>
    <row r="29" spans="1:12" ht="17.25" hidden="1" customHeight="1">
      <c r="A29" s="200"/>
      <c r="B29" s="32">
        <v>7951900</v>
      </c>
      <c r="C29" s="60"/>
      <c r="D29" s="32"/>
      <c r="E29" s="33" t="s">
        <v>36</v>
      </c>
      <c r="F29" s="32">
        <v>310</v>
      </c>
      <c r="G29" s="26"/>
      <c r="H29" s="26"/>
      <c r="I29" s="26"/>
      <c r="J29" s="23" t="e">
        <f t="shared" si="0"/>
        <v>#DIV/0!</v>
      </c>
      <c r="K29" s="26"/>
    </row>
    <row r="30" spans="1:12" ht="81" hidden="1" customHeight="1">
      <c r="A30" s="31" t="s">
        <v>37</v>
      </c>
      <c r="B30" s="32">
        <v>7952000</v>
      </c>
      <c r="C30" s="60"/>
      <c r="D30" s="32"/>
      <c r="E30" s="33" t="s">
        <v>21</v>
      </c>
      <c r="F30" s="32">
        <v>226</v>
      </c>
      <c r="G30" s="26"/>
      <c r="H30" s="26"/>
      <c r="I30" s="26"/>
      <c r="J30" s="23" t="e">
        <f t="shared" si="0"/>
        <v>#DIV/0!</v>
      </c>
      <c r="K30" s="26"/>
    </row>
    <row r="31" spans="1:12" ht="81" hidden="1" customHeight="1">
      <c r="A31" s="31" t="s">
        <v>38</v>
      </c>
      <c r="B31" s="32">
        <v>7954000</v>
      </c>
      <c r="C31" s="60"/>
      <c r="D31" s="32"/>
      <c r="E31" s="33" t="s">
        <v>21</v>
      </c>
      <c r="F31" s="32">
        <v>310</v>
      </c>
      <c r="G31" s="26"/>
      <c r="H31" s="26"/>
      <c r="I31" s="26"/>
      <c r="J31" s="23" t="e">
        <f t="shared" si="0"/>
        <v>#DIV/0!</v>
      </c>
      <c r="K31" s="26"/>
    </row>
    <row r="32" spans="1:12" ht="30" customHeight="1">
      <c r="A32" s="185" t="s">
        <v>122</v>
      </c>
      <c r="B32" s="201">
        <v>3500204</v>
      </c>
      <c r="C32" s="150"/>
      <c r="D32" s="132"/>
      <c r="E32" s="203" t="s">
        <v>21</v>
      </c>
      <c r="F32" s="32">
        <v>225</v>
      </c>
      <c r="G32" s="110">
        <v>0</v>
      </c>
      <c r="H32" s="26">
        <v>99.308000000000007</v>
      </c>
      <c r="I32" s="26">
        <v>99.308000000000007</v>
      </c>
      <c r="J32" s="26"/>
      <c r="K32" s="26">
        <f t="shared" ref="K32:K40" si="2">I32/H32*100</f>
        <v>100</v>
      </c>
    </row>
    <row r="33" spans="1:11" ht="21.75" customHeight="1">
      <c r="A33" s="186"/>
      <c r="B33" s="202"/>
      <c r="C33" s="150"/>
      <c r="D33" s="132"/>
      <c r="E33" s="204"/>
      <c r="F33" s="32">
        <v>226</v>
      </c>
      <c r="G33" s="110">
        <v>0</v>
      </c>
      <c r="H33" s="26">
        <v>33.110999999999997</v>
      </c>
      <c r="I33" s="26">
        <v>33.110999999999997</v>
      </c>
      <c r="J33" s="26"/>
      <c r="K33" s="26">
        <f t="shared" si="2"/>
        <v>100</v>
      </c>
    </row>
    <row r="34" spans="1:11" s="1" customFormat="1" ht="31.5" customHeight="1">
      <c r="A34" s="28" t="s">
        <v>130</v>
      </c>
      <c r="B34" s="32">
        <v>3500300</v>
      </c>
      <c r="C34" s="32"/>
      <c r="D34" s="32"/>
      <c r="E34" s="33" t="s">
        <v>131</v>
      </c>
      <c r="F34" s="32">
        <v>226</v>
      </c>
      <c r="G34" s="110">
        <v>0</v>
      </c>
      <c r="H34" s="101">
        <v>58.06</v>
      </c>
      <c r="I34" s="35">
        <v>0</v>
      </c>
      <c r="J34" s="35"/>
      <c r="K34" s="35">
        <f t="shared" si="2"/>
        <v>0</v>
      </c>
    </row>
    <row r="35" spans="1:11" ht="30.75" customHeight="1">
      <c r="A35" s="185" t="s">
        <v>39</v>
      </c>
      <c r="B35" s="33" t="s">
        <v>40</v>
      </c>
      <c r="C35" s="60"/>
      <c r="D35" s="32"/>
      <c r="E35" s="33" t="s">
        <v>21</v>
      </c>
      <c r="F35" s="32">
        <v>225</v>
      </c>
      <c r="G35" s="109">
        <v>0</v>
      </c>
      <c r="H35" s="26">
        <v>1510.4480000000001</v>
      </c>
      <c r="I35" s="26">
        <v>1098.3009999999999</v>
      </c>
      <c r="J35" s="26"/>
      <c r="K35" s="26">
        <f t="shared" si="2"/>
        <v>72.713592258720581</v>
      </c>
    </row>
    <row r="36" spans="1:11" ht="30" customHeight="1">
      <c r="A36" s="186"/>
      <c r="B36" s="33" t="s">
        <v>40</v>
      </c>
      <c r="C36" s="60"/>
      <c r="D36" s="32"/>
      <c r="E36" s="33" t="s">
        <v>21</v>
      </c>
      <c r="F36" s="32">
        <v>226</v>
      </c>
      <c r="G36" s="109">
        <v>0</v>
      </c>
      <c r="H36" s="26">
        <v>2944.3110000000001</v>
      </c>
      <c r="I36" s="26">
        <v>2944.3110000000001</v>
      </c>
      <c r="J36" s="26"/>
      <c r="K36" s="26">
        <f t="shared" si="2"/>
        <v>100</v>
      </c>
    </row>
    <row r="37" spans="1:11" ht="97.5" customHeight="1">
      <c r="A37" s="99" t="s">
        <v>14</v>
      </c>
      <c r="B37" s="32">
        <v>7951700</v>
      </c>
      <c r="C37" s="32"/>
      <c r="D37" s="32"/>
      <c r="E37" s="33" t="s">
        <v>13</v>
      </c>
      <c r="F37" s="32">
        <v>242</v>
      </c>
      <c r="G37" s="26">
        <v>28138</v>
      </c>
      <c r="H37" s="26">
        <v>12305.621999999999</v>
      </c>
      <c r="I37" s="26">
        <v>12305.621999999999</v>
      </c>
      <c r="J37" s="26">
        <f>I37/G37*100</f>
        <v>43.733108252185652</v>
      </c>
      <c r="K37" s="26">
        <f t="shared" si="2"/>
        <v>100</v>
      </c>
    </row>
    <row r="38" spans="1:11" s="1" customFormat="1" ht="93.75" customHeight="1">
      <c r="A38" s="99" t="s">
        <v>15</v>
      </c>
      <c r="B38" s="32">
        <v>7951800</v>
      </c>
      <c r="C38" s="32"/>
      <c r="D38" s="32"/>
      <c r="E38" s="33" t="s">
        <v>13</v>
      </c>
      <c r="F38" s="32">
        <v>242</v>
      </c>
      <c r="G38" s="109">
        <v>0</v>
      </c>
      <c r="H38" s="64">
        <v>11075.195</v>
      </c>
      <c r="I38" s="64">
        <v>11075.195</v>
      </c>
      <c r="J38" s="25"/>
      <c r="K38" s="35">
        <f t="shared" si="2"/>
        <v>100</v>
      </c>
    </row>
    <row r="39" spans="1:11" ht="60" hidden="1" customHeight="1">
      <c r="A39" s="99" t="s">
        <v>132</v>
      </c>
      <c r="B39" s="11">
        <v>7954300</v>
      </c>
      <c r="C39" s="25"/>
      <c r="D39" s="25"/>
      <c r="E39" s="30" t="s">
        <v>21</v>
      </c>
      <c r="F39" s="11">
        <v>310</v>
      </c>
      <c r="G39" s="109">
        <v>0</v>
      </c>
      <c r="H39" s="131"/>
      <c r="I39" s="53"/>
      <c r="J39" s="35">
        <v>0</v>
      </c>
      <c r="K39" s="35"/>
    </row>
    <row r="40" spans="1:11" ht="27.75" customHeight="1">
      <c r="A40" s="36" t="s">
        <v>41</v>
      </c>
      <c r="B40" s="18"/>
      <c r="C40" s="36"/>
      <c r="D40" s="36"/>
      <c r="E40" s="18"/>
      <c r="F40" s="18"/>
      <c r="G40" s="23">
        <f>G45+G46+G54+G55+G56+G60</f>
        <v>125788</v>
      </c>
      <c r="H40" s="23">
        <f>H54+H55+H56+H60+H61+H66+H45+H46+H63+H65+H57+H59+H64</f>
        <v>155494.42199999999</v>
      </c>
      <c r="I40" s="23">
        <f>I54+I55+I56+I57+I60+I61+I66+I45+I46+I63+I65+I59+I64</f>
        <v>155494.42200000002</v>
      </c>
      <c r="J40" s="23">
        <f t="shared" ref="J40:J44" si="3">I40/G40*100</f>
        <v>123.6162606925939</v>
      </c>
      <c r="K40" s="23">
        <f t="shared" si="2"/>
        <v>100.00000000000003</v>
      </c>
    </row>
    <row r="41" spans="1:11" ht="15.75" hidden="1" customHeight="1">
      <c r="A41" s="25" t="s">
        <v>42</v>
      </c>
      <c r="B41" s="11"/>
      <c r="C41" s="25">
        <v>0</v>
      </c>
      <c r="D41" s="25"/>
      <c r="E41" s="11"/>
      <c r="F41" s="11"/>
      <c r="G41" s="26"/>
      <c r="H41" s="26"/>
      <c r="I41" s="26"/>
      <c r="J41" s="23" t="e">
        <f t="shared" si="3"/>
        <v>#DIV/0!</v>
      </c>
      <c r="K41" s="23"/>
    </row>
    <row r="42" spans="1:11" ht="15.75" hidden="1" customHeight="1">
      <c r="A42" s="25" t="s">
        <v>43</v>
      </c>
      <c r="B42" s="11"/>
      <c r="C42" s="25">
        <v>5580000</v>
      </c>
      <c r="D42" s="25"/>
      <c r="E42" s="11"/>
      <c r="F42" s="11"/>
      <c r="G42" s="26"/>
      <c r="H42" s="26"/>
      <c r="I42" s="26"/>
      <c r="J42" s="23" t="e">
        <f t="shared" si="3"/>
        <v>#DIV/0!</v>
      </c>
      <c r="K42" s="23"/>
    </row>
    <row r="43" spans="1:11" ht="15.75" hidden="1" customHeight="1">
      <c r="A43" s="25" t="s">
        <v>44</v>
      </c>
      <c r="B43" s="11"/>
      <c r="C43" s="25">
        <v>0</v>
      </c>
      <c r="D43" s="25"/>
      <c r="E43" s="11"/>
      <c r="F43" s="11"/>
      <c r="G43" s="26"/>
      <c r="H43" s="26"/>
      <c r="I43" s="26"/>
      <c r="J43" s="23" t="e">
        <f t="shared" si="3"/>
        <v>#DIV/0!</v>
      </c>
      <c r="K43" s="23"/>
    </row>
    <row r="44" spans="1:11" ht="15.75" hidden="1" customHeight="1">
      <c r="A44" s="25" t="s">
        <v>43</v>
      </c>
      <c r="B44" s="11"/>
      <c r="C44" s="25">
        <v>4064300</v>
      </c>
      <c r="D44" s="25"/>
      <c r="E44" s="11"/>
      <c r="F44" s="11"/>
      <c r="G44" s="26"/>
      <c r="H44" s="26"/>
      <c r="I44" s="26"/>
      <c r="J44" s="23" t="e">
        <f t="shared" si="3"/>
        <v>#DIV/0!</v>
      </c>
      <c r="K44" s="23"/>
    </row>
    <row r="45" spans="1:11" ht="42" customHeight="1">
      <c r="A45" s="185" t="s">
        <v>27</v>
      </c>
      <c r="B45" s="32">
        <v>1020102</v>
      </c>
      <c r="C45" s="32"/>
      <c r="D45" s="32"/>
      <c r="E45" s="33" t="s">
        <v>28</v>
      </c>
      <c r="F45" s="32">
        <v>226</v>
      </c>
      <c r="G45" s="124">
        <v>7602.1</v>
      </c>
      <c r="H45" s="125">
        <v>257.60000000000002</v>
      </c>
      <c r="I45" s="126">
        <v>257.60000000000002</v>
      </c>
      <c r="J45" s="26">
        <f>I45/G45*100</f>
        <v>3.3885373778298105</v>
      </c>
      <c r="K45" s="26">
        <f>I45/H45*100</f>
        <v>100</v>
      </c>
    </row>
    <row r="46" spans="1:11" ht="35.25" customHeight="1">
      <c r="A46" s="186"/>
      <c r="B46" s="32">
        <v>1020102</v>
      </c>
      <c r="C46" s="32"/>
      <c r="D46" s="32"/>
      <c r="E46" s="33" t="s">
        <v>28</v>
      </c>
      <c r="F46" s="32">
        <v>310</v>
      </c>
      <c r="G46" s="127">
        <v>82930.899999999994</v>
      </c>
      <c r="H46" s="128">
        <v>56377.4</v>
      </c>
      <c r="I46" s="129">
        <v>56377.4</v>
      </c>
      <c r="J46" s="26">
        <f>I46/G46*100</f>
        <v>67.981174688807187</v>
      </c>
      <c r="K46" s="26">
        <f>I46/H46*100</f>
        <v>100</v>
      </c>
    </row>
    <row r="47" spans="1:11" ht="25.5" hidden="1" customHeight="1">
      <c r="A47" s="31" t="s">
        <v>45</v>
      </c>
      <c r="B47" s="151">
        <v>3510501</v>
      </c>
      <c r="C47" s="151"/>
      <c r="D47" s="151"/>
      <c r="E47" s="33" t="s">
        <v>21</v>
      </c>
      <c r="F47" s="32">
        <v>225</v>
      </c>
      <c r="G47" s="122"/>
      <c r="H47" s="122"/>
      <c r="I47" s="123"/>
      <c r="J47" s="26" t="e">
        <f>I47/G47*100</f>
        <v>#DIV/0!</v>
      </c>
      <c r="K47" s="26" t="e">
        <f>I47/H47*100</f>
        <v>#DIV/0!</v>
      </c>
    </row>
    <row r="48" spans="1:11" ht="24" hidden="1" customHeight="1">
      <c r="A48" s="31" t="s">
        <v>46</v>
      </c>
      <c r="B48" s="151">
        <v>3510503</v>
      </c>
      <c r="C48" s="151"/>
      <c r="D48" s="151"/>
      <c r="E48" s="33" t="s">
        <v>21</v>
      </c>
      <c r="F48" s="32">
        <v>225</v>
      </c>
      <c r="G48" s="26"/>
      <c r="H48" s="26"/>
      <c r="I48" s="37"/>
      <c r="J48" s="26" t="e">
        <f>I48/G48*100</f>
        <v>#DIV/0!</v>
      </c>
      <c r="K48" s="26" t="e">
        <f>I48/H48*100</f>
        <v>#DIV/0!</v>
      </c>
    </row>
    <row r="49" spans="1:12" ht="24" hidden="1" customHeight="1">
      <c r="A49" s="31"/>
      <c r="B49" s="151">
        <v>3510503</v>
      </c>
      <c r="C49" s="151"/>
      <c r="D49" s="151"/>
      <c r="E49" s="33" t="s">
        <v>21</v>
      </c>
      <c r="F49" s="32">
        <v>226</v>
      </c>
      <c r="G49" s="26"/>
      <c r="H49" s="26"/>
      <c r="I49" s="37"/>
      <c r="J49" s="26" t="e">
        <f>I49/G49*100</f>
        <v>#DIV/0!</v>
      </c>
      <c r="K49" s="26" t="e">
        <f>I49/H49*100</f>
        <v>#DIV/0!</v>
      </c>
    </row>
    <row r="50" spans="1:12" ht="41.25" hidden="1" customHeight="1">
      <c r="A50" s="38"/>
      <c r="B50" s="32">
        <v>3510510</v>
      </c>
      <c r="C50" s="32"/>
      <c r="D50" s="32"/>
      <c r="E50" s="32">
        <v>500</v>
      </c>
      <c r="F50" s="32">
        <v>226</v>
      </c>
      <c r="G50" s="26"/>
      <c r="H50" s="26"/>
      <c r="I50" s="37"/>
      <c r="J50" s="26"/>
      <c r="K50" s="26"/>
      <c r="L50" s="39"/>
    </row>
    <row r="51" spans="1:12" ht="41.25" hidden="1" customHeight="1">
      <c r="A51" s="40" t="s">
        <v>47</v>
      </c>
      <c r="B51" s="151">
        <v>3510510</v>
      </c>
      <c r="C51" s="151"/>
      <c r="D51" s="151"/>
      <c r="E51" s="33" t="s">
        <v>13</v>
      </c>
      <c r="F51" s="32">
        <v>241</v>
      </c>
      <c r="G51" s="26"/>
      <c r="H51" s="26"/>
      <c r="I51" s="37"/>
      <c r="J51" s="26"/>
      <c r="K51" s="26"/>
      <c r="L51" s="39"/>
    </row>
    <row r="52" spans="1:12" ht="30" hidden="1" customHeight="1">
      <c r="A52" s="38"/>
      <c r="B52" s="151">
        <v>3510510</v>
      </c>
      <c r="C52" s="151"/>
      <c r="D52" s="151"/>
      <c r="E52" s="33" t="s">
        <v>13</v>
      </c>
      <c r="F52" s="32">
        <v>242</v>
      </c>
      <c r="G52" s="26"/>
      <c r="H52" s="26"/>
      <c r="I52" s="37"/>
      <c r="J52" s="26"/>
      <c r="K52" s="26"/>
    </row>
    <row r="53" spans="1:12" ht="41.25" hidden="1" customHeight="1">
      <c r="A53" s="41"/>
      <c r="B53" s="151">
        <v>3510510</v>
      </c>
      <c r="C53" s="151"/>
      <c r="D53" s="151"/>
      <c r="E53" s="33" t="s">
        <v>48</v>
      </c>
      <c r="F53" s="32">
        <v>226</v>
      </c>
      <c r="G53" s="26"/>
      <c r="H53" s="26"/>
      <c r="I53" s="37"/>
      <c r="J53" s="26"/>
      <c r="K53" s="26"/>
    </row>
    <row r="54" spans="1:12" ht="54.75" customHeight="1">
      <c r="A54" s="31" t="s">
        <v>49</v>
      </c>
      <c r="B54" s="151">
        <v>3510511</v>
      </c>
      <c r="C54" s="151"/>
      <c r="D54" s="151"/>
      <c r="E54" s="33" t="s">
        <v>13</v>
      </c>
      <c r="F54" s="32">
        <v>241</v>
      </c>
      <c r="G54" s="26">
        <v>13324</v>
      </c>
      <c r="H54" s="26">
        <v>13324</v>
      </c>
      <c r="I54" s="26">
        <v>13324</v>
      </c>
      <c r="J54" s="26">
        <f>I54/G54*100</f>
        <v>100</v>
      </c>
      <c r="K54" s="26">
        <f t="shared" ref="K54:K63" si="4">I54/H54*100</f>
        <v>100</v>
      </c>
    </row>
    <row r="55" spans="1:12" ht="83.25" customHeight="1">
      <c r="A55" s="31" t="s">
        <v>50</v>
      </c>
      <c r="B55" s="151">
        <v>3510512</v>
      </c>
      <c r="C55" s="151"/>
      <c r="D55" s="151"/>
      <c r="E55" s="33" t="s">
        <v>13</v>
      </c>
      <c r="F55" s="32">
        <v>241</v>
      </c>
      <c r="G55" s="26">
        <v>1742</v>
      </c>
      <c r="H55" s="26">
        <v>1451.0509999999999</v>
      </c>
      <c r="I55" s="26">
        <v>1451.0509999999999</v>
      </c>
      <c r="J55" s="26">
        <f>I55/G55*100</f>
        <v>83.297990815154989</v>
      </c>
      <c r="K55" s="26">
        <f t="shared" si="4"/>
        <v>100</v>
      </c>
    </row>
    <row r="56" spans="1:12" ht="45.75" customHeight="1">
      <c r="A56" s="31" t="s">
        <v>51</v>
      </c>
      <c r="B56" s="151">
        <v>3510513</v>
      </c>
      <c r="C56" s="151"/>
      <c r="D56" s="151"/>
      <c r="E56" s="33" t="s">
        <v>13</v>
      </c>
      <c r="F56" s="32">
        <v>241</v>
      </c>
      <c r="G56" s="26">
        <v>19489</v>
      </c>
      <c r="H56" s="26">
        <v>23746</v>
      </c>
      <c r="I56" s="26">
        <v>23746</v>
      </c>
      <c r="J56" s="26">
        <f>I56/G56*100</f>
        <v>121.84309097439581</v>
      </c>
      <c r="K56" s="26">
        <f t="shared" si="4"/>
        <v>100</v>
      </c>
    </row>
    <row r="57" spans="1:12" ht="75" customHeight="1">
      <c r="A57" s="185" t="s">
        <v>52</v>
      </c>
      <c r="B57" s="152">
        <v>3510514</v>
      </c>
      <c r="C57" s="152"/>
      <c r="D57" s="152"/>
      <c r="E57" s="149" t="s">
        <v>13</v>
      </c>
      <c r="F57" s="153">
        <v>241</v>
      </c>
      <c r="G57" s="64">
        <v>0</v>
      </c>
      <c r="H57" s="113">
        <v>8855.759</v>
      </c>
      <c r="I57" s="113">
        <v>8855.759</v>
      </c>
      <c r="J57" s="113"/>
      <c r="K57" s="113">
        <f>I57/H57*100</f>
        <v>100</v>
      </c>
    </row>
    <row r="58" spans="1:12" ht="48.75" customHeight="1">
      <c r="A58" s="186"/>
      <c r="B58" s="111"/>
      <c r="C58" s="112"/>
      <c r="D58" s="112"/>
      <c r="E58" s="115"/>
      <c r="F58" s="116"/>
      <c r="G58" s="117"/>
      <c r="H58" s="117"/>
      <c r="I58" s="117"/>
      <c r="J58" s="114"/>
      <c r="K58" s="117"/>
    </row>
    <row r="59" spans="1:12" ht="66.75" customHeight="1">
      <c r="A59" s="92" t="s">
        <v>125</v>
      </c>
      <c r="B59" s="154">
        <v>3510515</v>
      </c>
      <c r="C59" s="151"/>
      <c r="D59" s="151"/>
      <c r="E59" s="63" t="s">
        <v>13</v>
      </c>
      <c r="F59" s="62">
        <v>241</v>
      </c>
      <c r="G59" s="26">
        <v>0</v>
      </c>
      <c r="H59" s="95">
        <v>998.41099999999994</v>
      </c>
      <c r="I59" s="95">
        <v>998.41099999999994</v>
      </c>
      <c r="J59" s="91"/>
      <c r="K59" s="113">
        <f t="shared" ref="K59" si="5">I59/H59*100</f>
        <v>100</v>
      </c>
    </row>
    <row r="60" spans="1:12" ht="111" customHeight="1">
      <c r="A60" s="31" t="s">
        <v>53</v>
      </c>
      <c r="B60" s="151">
        <v>3510516</v>
      </c>
      <c r="C60" s="151"/>
      <c r="D60" s="151"/>
      <c r="E60" s="33" t="s">
        <v>13</v>
      </c>
      <c r="F60" s="32">
        <v>241</v>
      </c>
      <c r="G60" s="26">
        <v>700</v>
      </c>
      <c r="H60" s="26">
        <v>204.845</v>
      </c>
      <c r="I60" s="26">
        <v>204.845</v>
      </c>
      <c r="J60" s="26">
        <f>I60/G60*100</f>
        <v>29.263571428571428</v>
      </c>
      <c r="K60" s="26">
        <f t="shared" si="4"/>
        <v>100</v>
      </c>
    </row>
    <row r="61" spans="1:12" ht="84.75" customHeight="1">
      <c r="A61" s="31" t="s">
        <v>54</v>
      </c>
      <c r="B61" s="151">
        <v>3510517</v>
      </c>
      <c r="C61" s="151"/>
      <c r="D61" s="151"/>
      <c r="E61" s="33" t="s">
        <v>13</v>
      </c>
      <c r="F61" s="32">
        <v>241</v>
      </c>
      <c r="G61" s="26">
        <v>0</v>
      </c>
      <c r="H61" s="26">
        <v>20000</v>
      </c>
      <c r="I61" s="26">
        <v>20000</v>
      </c>
      <c r="J61" s="26"/>
      <c r="K61" s="26">
        <f t="shared" si="4"/>
        <v>100</v>
      </c>
    </row>
    <row r="62" spans="1:12" ht="57" hidden="1" customHeight="1">
      <c r="A62" s="31" t="s">
        <v>55</v>
      </c>
      <c r="B62" s="98">
        <v>7953200</v>
      </c>
      <c r="C62" s="31"/>
      <c r="D62" s="31"/>
      <c r="E62" s="30" t="s">
        <v>21</v>
      </c>
      <c r="F62" s="11">
        <v>225</v>
      </c>
      <c r="G62" s="26"/>
      <c r="H62" s="26"/>
      <c r="I62" s="37"/>
      <c r="J62" s="26"/>
      <c r="K62" s="26" t="e">
        <f t="shared" si="4"/>
        <v>#DIV/0!</v>
      </c>
    </row>
    <row r="63" spans="1:12" ht="68.25" customHeight="1">
      <c r="A63" s="94" t="s">
        <v>124</v>
      </c>
      <c r="B63" s="151">
        <v>3510518</v>
      </c>
      <c r="C63" s="151"/>
      <c r="D63" s="151"/>
      <c r="E63" s="33" t="s">
        <v>13</v>
      </c>
      <c r="F63" s="32">
        <v>241</v>
      </c>
      <c r="G63" s="26">
        <v>0</v>
      </c>
      <c r="H63" s="26">
        <v>23239.203000000001</v>
      </c>
      <c r="I63" s="26">
        <v>23239.203000000001</v>
      </c>
      <c r="J63" s="26"/>
      <c r="K63" s="26">
        <f t="shared" si="4"/>
        <v>100</v>
      </c>
    </row>
    <row r="64" spans="1:12" ht="61.5" customHeight="1">
      <c r="A64" s="112" t="s">
        <v>133</v>
      </c>
      <c r="B64" s="151">
        <v>7954200</v>
      </c>
      <c r="C64" s="151"/>
      <c r="D64" s="151"/>
      <c r="E64" s="33" t="s">
        <v>21</v>
      </c>
      <c r="F64" s="32">
        <v>225</v>
      </c>
      <c r="G64" s="26">
        <v>0</v>
      </c>
      <c r="H64" s="26">
        <v>3153.913</v>
      </c>
      <c r="I64" s="26">
        <v>3153.913</v>
      </c>
      <c r="J64" s="26"/>
      <c r="K64" s="26">
        <f>I61/H61*100</f>
        <v>100</v>
      </c>
    </row>
    <row r="65" spans="1:11" ht="42.75" customHeight="1">
      <c r="A65" s="190" t="s">
        <v>39</v>
      </c>
      <c r="B65" s="42" t="s">
        <v>40</v>
      </c>
      <c r="C65" s="151"/>
      <c r="D65" s="151"/>
      <c r="E65" s="33" t="s">
        <v>21</v>
      </c>
      <c r="F65" s="32">
        <v>225</v>
      </c>
      <c r="G65" s="26">
        <v>0</v>
      </c>
      <c r="H65" s="26">
        <v>533.16800000000001</v>
      </c>
      <c r="I65" s="26">
        <v>533.16800000000001</v>
      </c>
      <c r="J65" s="26"/>
      <c r="K65" s="26">
        <f t="shared" ref="K65:K66" si="6">I65/H65*100</f>
        <v>100</v>
      </c>
    </row>
    <row r="66" spans="1:11" ht="39.75" customHeight="1">
      <c r="A66" s="193"/>
      <c r="B66" s="42" t="s">
        <v>40</v>
      </c>
      <c r="C66" s="151"/>
      <c r="D66" s="151"/>
      <c r="E66" s="33" t="s">
        <v>21</v>
      </c>
      <c r="F66" s="32">
        <v>226</v>
      </c>
      <c r="G66" s="26">
        <v>0</v>
      </c>
      <c r="H66" s="26">
        <v>3353.0720000000001</v>
      </c>
      <c r="I66" s="26">
        <v>3353.0720000000001</v>
      </c>
      <c r="J66" s="26"/>
      <c r="K66" s="26">
        <f t="shared" si="6"/>
        <v>100</v>
      </c>
    </row>
    <row r="67" spans="1:11" ht="39" hidden="1" customHeight="1">
      <c r="A67" s="194"/>
      <c r="B67" s="102" t="s">
        <v>40</v>
      </c>
      <c r="C67" s="31"/>
      <c r="D67" s="31"/>
      <c r="E67" s="33" t="s">
        <v>21</v>
      </c>
      <c r="F67" s="25">
        <v>226</v>
      </c>
      <c r="G67" s="26"/>
      <c r="H67" s="26"/>
      <c r="I67" s="37"/>
      <c r="J67" s="26"/>
      <c r="K67" s="26"/>
    </row>
    <row r="68" spans="1:11" ht="29.25" customHeight="1">
      <c r="A68" s="43" t="s">
        <v>56</v>
      </c>
      <c r="B68" s="103"/>
      <c r="C68" s="43"/>
      <c r="D68" s="43"/>
      <c r="E68" s="43"/>
      <c r="F68" s="44"/>
      <c r="G68" s="45">
        <f>G74+G75+G76+G85+G96+G109+G114+G127+G128+G132+G133+G134+G156+G169+G184+G197+G209+G228+G135+G136+G137</f>
        <v>1868871.108</v>
      </c>
      <c r="H68" s="45">
        <f>H74+H75+H76+H85+H96+H109+H114+H127+H128+H132+H133+H134+H156+H169+H184+H197+H209+H228+H135+H136+H137</f>
        <v>1651607.7559999998</v>
      </c>
      <c r="I68" s="45">
        <f>I74+I75+I76+I85+I96+I109+I114+I127+I128+I132+I133+I134+I156+I169+I184+I197+I209+I228+I135</f>
        <v>1496651.3400000003</v>
      </c>
      <c r="J68" s="45">
        <f t="shared" ref="J68:J73" si="7">I68/G68*100</f>
        <v>80.08317607315702</v>
      </c>
      <c r="K68" s="45">
        <f t="shared" ref="K68:K82" si="8">I68/H68*100</f>
        <v>90.617844010657493</v>
      </c>
    </row>
    <row r="69" spans="1:11" ht="19.5" hidden="1" customHeight="1">
      <c r="A69" s="25" t="s">
        <v>57</v>
      </c>
      <c r="B69" s="11"/>
      <c r="C69" s="34">
        <v>277239781.19</v>
      </c>
      <c r="D69" s="34"/>
      <c r="E69" s="34">
        <v>59776612.159999996</v>
      </c>
      <c r="F69" s="34"/>
      <c r="G69" s="26"/>
      <c r="H69" s="26"/>
      <c r="I69" s="26"/>
      <c r="J69" s="26" t="e">
        <f t="shared" si="7"/>
        <v>#DIV/0!</v>
      </c>
      <c r="K69" s="26" t="e">
        <f t="shared" si="8"/>
        <v>#DIV/0!</v>
      </c>
    </row>
    <row r="70" spans="1:11" ht="19.5" hidden="1" customHeight="1">
      <c r="A70" s="25" t="s">
        <v>43</v>
      </c>
      <c r="B70" s="11"/>
      <c r="C70" s="34">
        <v>383867963.26999998</v>
      </c>
      <c r="D70" s="34"/>
      <c r="E70" s="34">
        <v>141238608.25999999</v>
      </c>
      <c r="F70" s="34"/>
      <c r="G70" s="26"/>
      <c r="H70" s="26"/>
      <c r="I70" s="26"/>
      <c r="J70" s="26" t="e">
        <f t="shared" si="7"/>
        <v>#DIV/0!</v>
      </c>
      <c r="K70" s="26" t="e">
        <f t="shared" si="8"/>
        <v>#DIV/0!</v>
      </c>
    </row>
    <row r="71" spans="1:11" ht="28.5" hidden="1" customHeight="1">
      <c r="A71" s="31"/>
      <c r="B71" s="11">
        <v>1020102</v>
      </c>
      <c r="C71" s="25"/>
      <c r="D71" s="25"/>
      <c r="E71" s="33" t="s">
        <v>28</v>
      </c>
      <c r="F71" s="25">
        <v>310</v>
      </c>
      <c r="G71" s="26"/>
      <c r="H71" s="26"/>
      <c r="I71" s="26"/>
      <c r="J71" s="26" t="e">
        <f t="shared" si="7"/>
        <v>#DIV/0!</v>
      </c>
      <c r="K71" s="26" t="e">
        <f t="shared" si="8"/>
        <v>#DIV/0!</v>
      </c>
    </row>
    <row r="72" spans="1:11" ht="27" hidden="1" customHeight="1">
      <c r="A72" s="27"/>
      <c r="B72" s="11">
        <v>1020102</v>
      </c>
      <c r="C72" s="25"/>
      <c r="D72" s="25"/>
      <c r="E72" s="33" t="s">
        <v>28</v>
      </c>
      <c r="F72" s="25">
        <v>226</v>
      </c>
      <c r="G72" s="26"/>
      <c r="H72" s="26"/>
      <c r="I72" s="26"/>
      <c r="J72" s="26" t="e">
        <f t="shared" si="7"/>
        <v>#DIV/0!</v>
      </c>
      <c r="K72" s="26" t="e">
        <f t="shared" si="8"/>
        <v>#DIV/0!</v>
      </c>
    </row>
    <row r="73" spans="1:11" ht="27" hidden="1" customHeight="1">
      <c r="A73" s="27" t="s">
        <v>58</v>
      </c>
      <c r="B73" s="18">
        <v>3150201</v>
      </c>
      <c r="C73" s="27"/>
      <c r="D73" s="27"/>
      <c r="E73" s="46" t="s">
        <v>59</v>
      </c>
      <c r="F73" s="27">
        <v>225</v>
      </c>
      <c r="G73" s="23"/>
      <c r="H73" s="23"/>
      <c r="I73" s="23"/>
      <c r="J73" s="26" t="e">
        <f t="shared" si="7"/>
        <v>#DIV/0!</v>
      </c>
      <c r="K73" s="26" t="e">
        <f t="shared" si="8"/>
        <v>#DIV/0!</v>
      </c>
    </row>
    <row r="74" spans="1:11" ht="80.25" hidden="1" customHeight="1">
      <c r="A74" s="31" t="s">
        <v>60</v>
      </c>
      <c r="B74" s="11">
        <v>1020102</v>
      </c>
      <c r="C74" s="27"/>
      <c r="D74" s="27"/>
      <c r="E74" s="33" t="s">
        <v>28</v>
      </c>
      <c r="F74" s="25">
        <v>226</v>
      </c>
      <c r="G74" s="26"/>
      <c r="H74" s="47"/>
      <c r="I74" s="47"/>
      <c r="J74" s="47"/>
      <c r="K74" s="26" t="e">
        <f t="shared" si="8"/>
        <v>#DIV/0!</v>
      </c>
    </row>
    <row r="75" spans="1:11" s="51" customFormat="1" ht="43.5" customHeight="1">
      <c r="A75" s="48" t="s">
        <v>61</v>
      </c>
      <c r="B75" s="49" t="s">
        <v>40</v>
      </c>
      <c r="C75" s="50"/>
      <c r="D75" s="50"/>
      <c r="E75" s="49" t="s">
        <v>21</v>
      </c>
      <c r="F75" s="50">
        <v>225</v>
      </c>
      <c r="G75" s="47">
        <v>0</v>
      </c>
      <c r="H75" s="47">
        <v>15000</v>
      </c>
      <c r="I75" s="47">
        <v>15000</v>
      </c>
      <c r="J75" s="47"/>
      <c r="K75" s="47">
        <f t="shared" si="8"/>
        <v>100</v>
      </c>
    </row>
    <row r="76" spans="1:11" s="51" customFormat="1" ht="27" customHeight="1">
      <c r="A76" s="206" t="s">
        <v>62</v>
      </c>
      <c r="B76" s="155">
        <v>6000100</v>
      </c>
      <c r="C76" s="50"/>
      <c r="D76" s="50"/>
      <c r="E76" s="49" t="s">
        <v>21</v>
      </c>
      <c r="F76" s="50"/>
      <c r="G76" s="47">
        <f>G78+G82+G83+G84</f>
        <v>71500</v>
      </c>
      <c r="H76" s="47">
        <f>H78+H82+H83+H84</f>
        <v>81086.357000000004</v>
      </c>
      <c r="I76" s="47">
        <f>I78+I82+I83+I84</f>
        <v>81086.357000000004</v>
      </c>
      <c r="J76" s="47">
        <f>I76/G76*100</f>
        <v>113.40749230769231</v>
      </c>
      <c r="K76" s="47">
        <f t="shared" si="8"/>
        <v>100</v>
      </c>
    </row>
    <row r="77" spans="1:11" s="51" customFormat="1" ht="27" hidden="1" customHeight="1">
      <c r="A77" s="207"/>
      <c r="B77" s="155">
        <v>6000100</v>
      </c>
      <c r="C77" s="50"/>
      <c r="D77" s="50"/>
      <c r="E77" s="49" t="s">
        <v>21</v>
      </c>
      <c r="F77" s="50">
        <v>225</v>
      </c>
      <c r="G77" s="47"/>
      <c r="H77" s="47"/>
      <c r="I77" s="47"/>
      <c r="J77" s="47" t="e">
        <f>I77/G77*100</f>
        <v>#DIV/0!</v>
      </c>
      <c r="K77" s="47" t="e">
        <f t="shared" si="8"/>
        <v>#DIV/0!</v>
      </c>
    </row>
    <row r="78" spans="1:11" s="51" customFormat="1" ht="27" customHeight="1">
      <c r="A78" s="207"/>
      <c r="B78" s="155">
        <v>6000100</v>
      </c>
      <c r="C78" s="50"/>
      <c r="D78" s="50"/>
      <c r="E78" s="49" t="s">
        <v>21</v>
      </c>
      <c r="F78" s="50">
        <v>223</v>
      </c>
      <c r="G78" s="47">
        <v>40000</v>
      </c>
      <c r="H78" s="47">
        <v>48305.699000000001</v>
      </c>
      <c r="I78" s="47">
        <v>48305.699000000001</v>
      </c>
      <c r="J78" s="47">
        <f>I78/G78*100</f>
        <v>120.76424750000001</v>
      </c>
      <c r="K78" s="47">
        <f t="shared" si="8"/>
        <v>100</v>
      </c>
    </row>
    <row r="79" spans="1:11" s="51" customFormat="1" ht="27" hidden="1" customHeight="1">
      <c r="A79" s="207"/>
      <c r="B79" s="155">
        <v>6000100</v>
      </c>
      <c r="C79" s="50"/>
      <c r="D79" s="50"/>
      <c r="E79" s="49" t="s">
        <v>21</v>
      </c>
      <c r="F79" s="50">
        <v>241</v>
      </c>
      <c r="G79" s="47"/>
      <c r="H79" s="47"/>
      <c r="I79" s="47"/>
      <c r="J79" s="47"/>
      <c r="K79" s="47" t="e">
        <f t="shared" si="8"/>
        <v>#DIV/0!</v>
      </c>
    </row>
    <row r="80" spans="1:11" s="51" customFormat="1" ht="27" hidden="1" customHeight="1">
      <c r="A80" s="207"/>
      <c r="B80" s="155">
        <v>6000100</v>
      </c>
      <c r="C80" s="50"/>
      <c r="D80" s="50"/>
      <c r="E80" s="49" t="s">
        <v>21</v>
      </c>
      <c r="F80" s="50">
        <v>290</v>
      </c>
      <c r="G80" s="47"/>
      <c r="H80" s="47"/>
      <c r="I80" s="47"/>
      <c r="J80" s="47"/>
      <c r="K80" s="47" t="e">
        <f t="shared" si="8"/>
        <v>#DIV/0!</v>
      </c>
    </row>
    <row r="81" spans="1:11" s="51" customFormat="1" ht="27" hidden="1" customHeight="1">
      <c r="A81" s="207"/>
      <c r="B81" s="155">
        <v>6000100</v>
      </c>
      <c r="C81" s="50"/>
      <c r="D81" s="50"/>
      <c r="E81" s="49" t="s">
        <v>21</v>
      </c>
      <c r="F81" s="50">
        <v>310</v>
      </c>
      <c r="G81" s="47"/>
      <c r="H81" s="47"/>
      <c r="I81" s="47"/>
      <c r="J81" s="47"/>
      <c r="K81" s="47" t="e">
        <f t="shared" si="8"/>
        <v>#DIV/0!</v>
      </c>
    </row>
    <row r="82" spans="1:11" s="51" customFormat="1" ht="27" customHeight="1">
      <c r="A82" s="207"/>
      <c r="B82" s="155">
        <v>6000100</v>
      </c>
      <c r="C82" s="50"/>
      <c r="D82" s="50"/>
      <c r="E82" s="49" t="s">
        <v>21</v>
      </c>
      <c r="F82" s="50">
        <v>225</v>
      </c>
      <c r="G82" s="47">
        <v>31500</v>
      </c>
      <c r="H82" s="47">
        <v>32780.658000000003</v>
      </c>
      <c r="I82" s="47">
        <v>32780.658000000003</v>
      </c>
      <c r="J82" s="47">
        <f>I82/G82*100</f>
        <v>104.06558095238097</v>
      </c>
      <c r="K82" s="47">
        <f t="shared" si="8"/>
        <v>100</v>
      </c>
    </row>
    <row r="83" spans="1:11" ht="27" hidden="1" customHeight="1">
      <c r="A83" s="207"/>
      <c r="B83" s="32">
        <v>6000100</v>
      </c>
      <c r="C83" s="25"/>
      <c r="D83" s="25"/>
      <c r="E83" s="33" t="s">
        <v>21</v>
      </c>
      <c r="F83" s="25">
        <v>226</v>
      </c>
      <c r="G83" s="26"/>
      <c r="H83" s="26"/>
      <c r="I83" s="26"/>
      <c r="J83" s="26"/>
      <c r="K83" s="26"/>
    </row>
    <row r="84" spans="1:11" ht="27" hidden="1" customHeight="1">
      <c r="A84" s="208"/>
      <c r="B84" s="32">
        <v>6000100</v>
      </c>
      <c r="C84" s="25"/>
      <c r="D84" s="25"/>
      <c r="E84" s="33" t="s">
        <v>21</v>
      </c>
      <c r="F84" s="25">
        <v>310</v>
      </c>
      <c r="G84" s="26"/>
      <c r="H84" s="26"/>
      <c r="I84" s="26"/>
      <c r="J84" s="26"/>
      <c r="K84" s="26" t="e">
        <f>I84/H84*100</f>
        <v>#DIV/0!</v>
      </c>
    </row>
    <row r="85" spans="1:11" ht="27" customHeight="1">
      <c r="A85" s="205" t="s">
        <v>63</v>
      </c>
      <c r="B85" s="32">
        <v>6000200</v>
      </c>
      <c r="C85" s="25"/>
      <c r="D85" s="25"/>
      <c r="E85" s="33" t="s">
        <v>21</v>
      </c>
      <c r="F85" s="27"/>
      <c r="G85" s="26">
        <f>G86+G87+G88</f>
        <v>507769.2</v>
      </c>
      <c r="H85" s="47">
        <f>H86+H87+H88</f>
        <v>225671.258</v>
      </c>
      <c r="I85" s="47">
        <f>I86+I87+I88</f>
        <v>225671.258</v>
      </c>
      <c r="J85" s="26">
        <f>I85/G85*100</f>
        <v>44.44366810747875</v>
      </c>
      <c r="K85" s="26">
        <f>I85/H85*100</f>
        <v>100</v>
      </c>
    </row>
    <row r="86" spans="1:11" ht="29.25" customHeight="1">
      <c r="A86" s="205"/>
      <c r="B86" s="32">
        <v>6000200</v>
      </c>
      <c r="C86" s="25"/>
      <c r="D86" s="25"/>
      <c r="E86" s="33" t="s">
        <v>21</v>
      </c>
      <c r="F86" s="25">
        <v>225</v>
      </c>
      <c r="G86" s="26">
        <f>G91+G93</f>
        <v>507069.2</v>
      </c>
      <c r="H86" s="26">
        <f>H91+H93</f>
        <v>221989.54699999999</v>
      </c>
      <c r="I86" s="26">
        <f>I93+I90+I91</f>
        <v>221989.54699999999</v>
      </c>
      <c r="J86" s="47">
        <f>I86/G86*100</f>
        <v>43.77894516172546</v>
      </c>
      <c r="K86" s="26">
        <f>I86/H86*100</f>
        <v>100</v>
      </c>
    </row>
    <row r="87" spans="1:11" ht="27" hidden="1" customHeight="1">
      <c r="A87" s="205"/>
      <c r="B87" s="32">
        <v>6000200</v>
      </c>
      <c r="C87" s="25"/>
      <c r="D87" s="25"/>
      <c r="E87" s="33" t="s">
        <v>21</v>
      </c>
      <c r="F87" s="25">
        <v>226</v>
      </c>
      <c r="G87" s="26">
        <f t="shared" ref="G87:I88" si="9">G94</f>
        <v>700</v>
      </c>
      <c r="H87" s="26">
        <f t="shared" si="9"/>
        <v>0</v>
      </c>
      <c r="I87" s="26">
        <f t="shared" si="9"/>
        <v>0</v>
      </c>
      <c r="J87" s="47">
        <f t="shared" ref="J87:J90" si="10">I87/G87*100</f>
        <v>0</v>
      </c>
      <c r="K87" s="26" t="e">
        <f>I87/H87*100</f>
        <v>#DIV/0!</v>
      </c>
    </row>
    <row r="88" spans="1:11" ht="27" hidden="1" customHeight="1">
      <c r="A88" s="205"/>
      <c r="B88" s="32">
        <v>6000200</v>
      </c>
      <c r="C88" s="25"/>
      <c r="D88" s="25"/>
      <c r="E88" s="25">
        <v>500</v>
      </c>
      <c r="F88" s="25">
        <v>310</v>
      </c>
      <c r="G88" s="25">
        <f t="shared" si="9"/>
        <v>0</v>
      </c>
      <c r="H88" s="35">
        <f t="shared" si="9"/>
        <v>3681.7109999999998</v>
      </c>
      <c r="I88" s="35">
        <f t="shared" si="9"/>
        <v>3681.7109999999998</v>
      </c>
      <c r="J88" s="47" t="e">
        <f t="shared" si="10"/>
        <v>#DIV/0!</v>
      </c>
      <c r="K88" s="25"/>
    </row>
    <row r="89" spans="1:11" ht="27" hidden="1" customHeight="1">
      <c r="A89" s="31"/>
      <c r="B89" s="32">
        <v>6000202</v>
      </c>
      <c r="C89" s="25"/>
      <c r="D89" s="25"/>
      <c r="E89" s="33" t="s">
        <v>21</v>
      </c>
      <c r="F89" s="25">
        <v>225</v>
      </c>
      <c r="G89" s="26"/>
      <c r="H89" s="26"/>
      <c r="I89" s="26">
        <v>28689730</v>
      </c>
      <c r="J89" s="47" t="e">
        <f t="shared" si="10"/>
        <v>#DIV/0!</v>
      </c>
      <c r="K89" s="26" t="e">
        <f t="shared" ref="K89:K115" si="11">I89/H89*100</f>
        <v>#DIV/0!</v>
      </c>
    </row>
    <row r="90" spans="1:11" ht="27" hidden="1" customHeight="1">
      <c r="A90" s="31" t="s">
        <v>64</v>
      </c>
      <c r="B90" s="32">
        <v>6000297</v>
      </c>
      <c r="C90" s="25"/>
      <c r="D90" s="25"/>
      <c r="E90" s="33" t="s">
        <v>21</v>
      </c>
      <c r="F90" s="25">
        <v>225</v>
      </c>
      <c r="G90" s="26"/>
      <c r="H90" s="26"/>
      <c r="I90" s="26"/>
      <c r="J90" s="47" t="e">
        <f t="shared" si="10"/>
        <v>#DIV/0!</v>
      </c>
      <c r="K90" s="26" t="e">
        <f t="shared" si="11"/>
        <v>#DIV/0!</v>
      </c>
    </row>
    <row r="91" spans="1:11" ht="42" customHeight="1">
      <c r="A91" s="118" t="s">
        <v>65</v>
      </c>
      <c r="B91" s="32">
        <v>6000298</v>
      </c>
      <c r="C91" s="25"/>
      <c r="D91" s="25"/>
      <c r="E91" s="33" t="s">
        <v>21</v>
      </c>
      <c r="F91" s="25">
        <v>225</v>
      </c>
      <c r="G91" s="47">
        <v>371069.2</v>
      </c>
      <c r="H91" s="47">
        <v>0</v>
      </c>
      <c r="I91" s="47">
        <v>0</v>
      </c>
      <c r="J91" s="47"/>
      <c r="K91" s="47"/>
    </row>
    <row r="92" spans="1:11" s="51" customFormat="1" ht="23.25" customHeight="1">
      <c r="A92" s="205" t="s">
        <v>66</v>
      </c>
      <c r="B92" s="155">
        <v>6000299</v>
      </c>
      <c r="C92" s="50"/>
      <c r="D92" s="50"/>
      <c r="E92" s="49" t="s">
        <v>21</v>
      </c>
      <c r="F92" s="52"/>
      <c r="G92" s="47">
        <f>G93+G94+G95</f>
        <v>136700</v>
      </c>
      <c r="H92" s="47">
        <f>H93+H94+H95</f>
        <v>225671.258</v>
      </c>
      <c r="I92" s="47">
        <f>I93+I94+I95</f>
        <v>225671.258</v>
      </c>
      <c r="J92" s="47">
        <f t="shared" ref="J92:J98" si="12">I92/G92*100</f>
        <v>165.08504608632043</v>
      </c>
      <c r="K92" s="47">
        <f t="shared" si="11"/>
        <v>100</v>
      </c>
    </row>
    <row r="93" spans="1:11" s="51" customFormat="1" ht="28.5" customHeight="1">
      <c r="A93" s="205"/>
      <c r="B93" s="155">
        <v>6000299</v>
      </c>
      <c r="C93" s="50"/>
      <c r="D93" s="50"/>
      <c r="E93" s="49" t="s">
        <v>21</v>
      </c>
      <c r="F93" s="50">
        <v>225</v>
      </c>
      <c r="G93" s="47">
        <v>136000</v>
      </c>
      <c r="H93" s="47">
        <v>221989.54699999999</v>
      </c>
      <c r="I93" s="47">
        <v>221989.54699999999</v>
      </c>
      <c r="J93" s="47">
        <f t="shared" si="12"/>
        <v>163.22760808823529</v>
      </c>
      <c r="K93" s="47">
        <f t="shared" si="11"/>
        <v>100</v>
      </c>
    </row>
    <row r="94" spans="1:11" ht="25.5" customHeight="1">
      <c r="A94" s="205"/>
      <c r="B94" s="32">
        <v>6000299</v>
      </c>
      <c r="C94" s="25"/>
      <c r="D94" s="25"/>
      <c r="E94" s="33" t="s">
        <v>21</v>
      </c>
      <c r="F94" s="25">
        <v>226</v>
      </c>
      <c r="G94" s="47">
        <v>700</v>
      </c>
      <c r="H94" s="47">
        <v>0</v>
      </c>
      <c r="I94" s="47">
        <v>0</v>
      </c>
      <c r="J94" s="47"/>
      <c r="K94" s="47"/>
    </row>
    <row r="95" spans="1:11" ht="23.25" customHeight="1">
      <c r="A95" s="205"/>
      <c r="B95" s="32">
        <v>6000299</v>
      </c>
      <c r="C95" s="53"/>
      <c r="D95" s="53"/>
      <c r="E95" s="33" t="s">
        <v>21</v>
      </c>
      <c r="F95" s="25">
        <v>310</v>
      </c>
      <c r="G95" s="35">
        <v>0</v>
      </c>
      <c r="H95" s="35">
        <v>3681.7109999999998</v>
      </c>
      <c r="I95" s="35">
        <v>3681.7109999999998</v>
      </c>
      <c r="J95" s="26"/>
      <c r="K95" s="26">
        <f t="shared" si="11"/>
        <v>100</v>
      </c>
    </row>
    <row r="96" spans="1:11" ht="26.25" customHeight="1">
      <c r="A96" s="210" t="s">
        <v>67</v>
      </c>
      <c r="B96" s="32">
        <v>6000300</v>
      </c>
      <c r="C96" s="25"/>
      <c r="D96" s="25"/>
      <c r="E96" s="33" t="s">
        <v>21</v>
      </c>
      <c r="F96" s="27"/>
      <c r="G96" s="47">
        <f>G97+G98+G99+G100</f>
        <v>19800</v>
      </c>
      <c r="H96" s="47">
        <f>H97+H98+H99+H100</f>
        <v>32400.852000000003</v>
      </c>
      <c r="I96" s="47">
        <f>I97+I98+I99+I100</f>
        <v>32400.852000000003</v>
      </c>
      <c r="J96" s="47">
        <f t="shared" si="12"/>
        <v>163.64066666666668</v>
      </c>
      <c r="K96" s="47">
        <f t="shared" si="11"/>
        <v>100</v>
      </c>
    </row>
    <row r="97" spans="1:11" ht="27.75" customHeight="1">
      <c r="A97" s="211"/>
      <c r="B97" s="32">
        <v>6000300</v>
      </c>
      <c r="C97" s="25"/>
      <c r="D97" s="25"/>
      <c r="E97" s="33" t="s">
        <v>21</v>
      </c>
      <c r="F97" s="25">
        <v>225</v>
      </c>
      <c r="G97" s="47">
        <f>G102+G107</f>
        <v>18500</v>
      </c>
      <c r="H97" s="47">
        <f>H102+H107</f>
        <v>24055.025000000001</v>
      </c>
      <c r="I97" s="47">
        <f>I102+I107</f>
        <v>24055.025000000001</v>
      </c>
      <c r="J97" s="47">
        <f t="shared" si="12"/>
        <v>130.02716216216217</v>
      </c>
      <c r="K97" s="47">
        <f t="shared" si="11"/>
        <v>100</v>
      </c>
    </row>
    <row r="98" spans="1:11" ht="23.25" customHeight="1">
      <c r="A98" s="211"/>
      <c r="B98" s="32">
        <v>6000300</v>
      </c>
      <c r="C98" s="25"/>
      <c r="D98" s="25"/>
      <c r="E98" s="33" t="s">
        <v>21</v>
      </c>
      <c r="F98" s="25">
        <v>226</v>
      </c>
      <c r="G98" s="47">
        <f>G103</f>
        <v>200</v>
      </c>
      <c r="H98" s="47">
        <f>H103</f>
        <v>352.62599999999998</v>
      </c>
      <c r="I98" s="47">
        <f>I103</f>
        <v>352.62599999999998</v>
      </c>
      <c r="J98" s="47">
        <f t="shared" si="12"/>
        <v>176.31299999999999</v>
      </c>
      <c r="K98" s="47">
        <f t="shared" si="11"/>
        <v>100</v>
      </c>
    </row>
    <row r="99" spans="1:11" ht="32.25" customHeight="1">
      <c r="A99" s="211"/>
      <c r="B99" s="32">
        <v>6000300</v>
      </c>
      <c r="C99" s="25"/>
      <c r="D99" s="25"/>
      <c r="E99" s="33" t="s">
        <v>21</v>
      </c>
      <c r="F99" s="25">
        <v>310</v>
      </c>
      <c r="G99" s="47">
        <f>G104+G108</f>
        <v>1100</v>
      </c>
      <c r="H99" s="47">
        <f>H104+H108</f>
        <v>370.11099999999999</v>
      </c>
      <c r="I99" s="47">
        <f>I104+I108</f>
        <v>370.11099999999999</v>
      </c>
      <c r="J99" s="47">
        <f>I99/G99*100</f>
        <v>33.646454545454546</v>
      </c>
      <c r="K99" s="47">
        <f t="shared" si="11"/>
        <v>100</v>
      </c>
    </row>
    <row r="100" spans="1:11" ht="28.5" customHeight="1">
      <c r="A100" s="212"/>
      <c r="B100" s="32">
        <v>6000300</v>
      </c>
      <c r="C100" s="25"/>
      <c r="D100" s="25"/>
      <c r="E100" s="33" t="s">
        <v>13</v>
      </c>
      <c r="F100" s="25">
        <v>241</v>
      </c>
      <c r="G100" s="26">
        <v>0</v>
      </c>
      <c r="H100" s="26">
        <f>H105</f>
        <v>7623.09</v>
      </c>
      <c r="I100" s="26">
        <f>I105</f>
        <v>7623.09</v>
      </c>
      <c r="J100" s="26"/>
      <c r="K100" s="26">
        <f t="shared" si="11"/>
        <v>100</v>
      </c>
    </row>
    <row r="101" spans="1:11" ht="33.75" customHeight="1">
      <c r="A101" s="190" t="s">
        <v>68</v>
      </c>
      <c r="B101" s="32">
        <v>6000398</v>
      </c>
      <c r="C101" s="25"/>
      <c r="D101" s="25"/>
      <c r="E101" s="33" t="s">
        <v>21</v>
      </c>
      <c r="F101" s="25"/>
      <c r="G101" s="26">
        <f>G102+G103+G104</f>
        <v>19200</v>
      </c>
      <c r="H101" s="26">
        <f>H102+H103+H104</f>
        <v>24746.578000000001</v>
      </c>
      <c r="I101" s="26">
        <f>I102+I103+I104</f>
        <v>24746.578000000001</v>
      </c>
      <c r="J101" s="26">
        <f>I101/G101*100</f>
        <v>128.88842708333334</v>
      </c>
      <c r="K101" s="26">
        <f t="shared" si="11"/>
        <v>100</v>
      </c>
    </row>
    <row r="102" spans="1:11" ht="33.75" customHeight="1">
      <c r="A102" s="193"/>
      <c r="B102" s="32">
        <v>6000398</v>
      </c>
      <c r="C102" s="25"/>
      <c r="D102" s="25"/>
      <c r="E102" s="33" t="s">
        <v>21</v>
      </c>
      <c r="F102" s="25">
        <v>225</v>
      </c>
      <c r="G102" s="26">
        <v>18400</v>
      </c>
      <c r="H102" s="26">
        <v>24023.841</v>
      </c>
      <c r="I102" s="26">
        <v>24023.841</v>
      </c>
      <c r="J102" s="26">
        <f>I102/G102*100</f>
        <v>130.56435326086958</v>
      </c>
      <c r="K102" s="26">
        <f t="shared" si="11"/>
        <v>100</v>
      </c>
    </row>
    <row r="103" spans="1:11" ht="33.75" customHeight="1">
      <c r="A103" s="193"/>
      <c r="B103" s="32">
        <v>6000398</v>
      </c>
      <c r="C103" s="25"/>
      <c r="D103" s="25"/>
      <c r="E103" s="33" t="s">
        <v>21</v>
      </c>
      <c r="F103" s="25">
        <v>226</v>
      </c>
      <c r="G103" s="26">
        <v>200</v>
      </c>
      <c r="H103" s="26">
        <v>352.62599999999998</v>
      </c>
      <c r="I103" s="26">
        <v>352.62599999999998</v>
      </c>
      <c r="J103" s="26">
        <f>I103/G103*100</f>
        <v>176.31299999999999</v>
      </c>
      <c r="K103" s="26">
        <f t="shared" si="11"/>
        <v>100</v>
      </c>
    </row>
    <row r="104" spans="1:11" ht="33.75" customHeight="1">
      <c r="A104" s="194"/>
      <c r="B104" s="32">
        <v>6000398</v>
      </c>
      <c r="C104" s="25"/>
      <c r="D104" s="25"/>
      <c r="E104" s="33" t="s">
        <v>21</v>
      </c>
      <c r="F104" s="25">
        <v>310</v>
      </c>
      <c r="G104" s="26">
        <v>600</v>
      </c>
      <c r="H104" s="26">
        <v>370.11099999999999</v>
      </c>
      <c r="I104" s="26">
        <v>370.11099999999999</v>
      </c>
      <c r="J104" s="26">
        <f>I104/G104*100</f>
        <v>61.685166666666667</v>
      </c>
      <c r="K104" s="26">
        <f t="shared" si="11"/>
        <v>100</v>
      </c>
    </row>
    <row r="105" spans="1:11" ht="39.75" customHeight="1">
      <c r="A105" s="93" t="s">
        <v>123</v>
      </c>
      <c r="B105" s="32">
        <v>6000397</v>
      </c>
      <c r="C105" s="25"/>
      <c r="D105" s="25"/>
      <c r="E105" s="33" t="s">
        <v>13</v>
      </c>
      <c r="F105" s="25">
        <v>241</v>
      </c>
      <c r="G105" s="26">
        <v>0</v>
      </c>
      <c r="H105" s="26">
        <v>7623.09</v>
      </c>
      <c r="I105" s="26">
        <v>7623.09</v>
      </c>
      <c r="J105" s="26"/>
      <c r="K105" s="26">
        <f t="shared" si="11"/>
        <v>100</v>
      </c>
    </row>
    <row r="106" spans="1:11" ht="27" customHeight="1">
      <c r="A106" s="185" t="s">
        <v>69</v>
      </c>
      <c r="B106" s="32">
        <v>6000399</v>
      </c>
      <c r="C106" s="25"/>
      <c r="D106" s="25"/>
      <c r="E106" s="33" t="s">
        <v>21</v>
      </c>
      <c r="F106" s="27"/>
      <c r="G106" s="26">
        <f>G108+G107</f>
        <v>600</v>
      </c>
      <c r="H106" s="26">
        <f>H108+H107</f>
        <v>31.184000000000001</v>
      </c>
      <c r="I106" s="26">
        <f>I108+I107</f>
        <v>31.184000000000001</v>
      </c>
      <c r="J106" s="26">
        <f>I106/G106*100</f>
        <v>5.1973333333333338</v>
      </c>
      <c r="K106" s="26">
        <f t="shared" si="11"/>
        <v>100</v>
      </c>
    </row>
    <row r="107" spans="1:11" ht="25.5" customHeight="1">
      <c r="A107" s="213"/>
      <c r="B107" s="32">
        <v>6000399</v>
      </c>
      <c r="C107" s="25"/>
      <c r="D107" s="25"/>
      <c r="E107" s="33" t="s">
        <v>21</v>
      </c>
      <c r="F107" s="25">
        <v>225</v>
      </c>
      <c r="G107" s="26">
        <v>100</v>
      </c>
      <c r="H107" s="26">
        <v>31.184000000000001</v>
      </c>
      <c r="I107" s="26">
        <v>31.184000000000001</v>
      </c>
      <c r="J107" s="26">
        <f>I107/G107*100</f>
        <v>31.184000000000001</v>
      </c>
      <c r="K107" s="26">
        <f t="shared" si="11"/>
        <v>100</v>
      </c>
    </row>
    <row r="108" spans="1:11" ht="26.25" customHeight="1">
      <c r="A108" s="186"/>
      <c r="B108" s="32">
        <v>6000399</v>
      </c>
      <c r="C108" s="25"/>
      <c r="D108" s="25"/>
      <c r="E108" s="33" t="s">
        <v>21</v>
      </c>
      <c r="F108" s="25">
        <v>310</v>
      </c>
      <c r="G108" s="26">
        <v>500</v>
      </c>
      <c r="H108" s="26">
        <v>0</v>
      </c>
      <c r="I108" s="26">
        <v>0</v>
      </c>
      <c r="J108" s="26"/>
      <c r="K108" s="26"/>
    </row>
    <row r="109" spans="1:11" ht="33.75" hidden="1" customHeight="1">
      <c r="A109" s="185" t="s">
        <v>70</v>
      </c>
      <c r="B109" s="32">
        <v>6000400</v>
      </c>
      <c r="C109" s="25"/>
      <c r="D109" s="25"/>
      <c r="E109" s="33" t="s">
        <v>21</v>
      </c>
      <c r="F109" s="27"/>
      <c r="G109" s="26">
        <f>G110+G112+G113</f>
        <v>0</v>
      </c>
      <c r="H109" s="26">
        <f>H110+H112+H113</f>
        <v>0</v>
      </c>
      <c r="I109" s="26">
        <f>I110+I112+I113</f>
        <v>0</v>
      </c>
      <c r="J109" s="26" t="e">
        <f>I109/G109*100</f>
        <v>#DIV/0!</v>
      </c>
      <c r="K109" s="26" t="e">
        <f t="shared" si="11"/>
        <v>#DIV/0!</v>
      </c>
    </row>
    <row r="110" spans="1:11" ht="35.25" hidden="1" customHeight="1">
      <c r="A110" s="213"/>
      <c r="B110" s="32">
        <v>6000400</v>
      </c>
      <c r="C110" s="25"/>
      <c r="D110" s="25"/>
      <c r="E110" s="33" t="s">
        <v>21</v>
      </c>
      <c r="F110" s="25">
        <v>225</v>
      </c>
      <c r="G110" s="26"/>
      <c r="H110" s="26"/>
      <c r="I110" s="26"/>
      <c r="J110" s="26"/>
      <c r="K110" s="26" t="e">
        <f t="shared" si="11"/>
        <v>#DIV/0!</v>
      </c>
    </row>
    <row r="111" spans="1:11" ht="2.25" hidden="1" customHeight="1">
      <c r="A111" s="213"/>
      <c r="B111" s="32">
        <v>6000400</v>
      </c>
      <c r="C111" s="25"/>
      <c r="D111" s="25"/>
      <c r="E111" s="33" t="s">
        <v>21</v>
      </c>
      <c r="F111" s="25">
        <v>310</v>
      </c>
      <c r="G111" s="26"/>
      <c r="H111" s="26"/>
      <c r="I111" s="26"/>
      <c r="J111" s="26" t="e">
        <f>I111/G111*100</f>
        <v>#DIV/0!</v>
      </c>
      <c r="K111" s="26" t="e">
        <f t="shared" si="11"/>
        <v>#DIV/0!</v>
      </c>
    </row>
    <row r="112" spans="1:11" ht="33.75" hidden="1" customHeight="1">
      <c r="A112" s="213"/>
      <c r="B112" s="32">
        <v>6000400</v>
      </c>
      <c r="C112" s="25"/>
      <c r="D112" s="25"/>
      <c r="E112" s="33" t="s">
        <v>21</v>
      </c>
      <c r="F112" s="25">
        <v>226</v>
      </c>
      <c r="G112" s="26"/>
      <c r="H112" s="26"/>
      <c r="I112" s="26"/>
      <c r="J112" s="26" t="e">
        <f>I112/G112*100</f>
        <v>#DIV/0!</v>
      </c>
      <c r="K112" s="26" t="e">
        <f t="shared" si="11"/>
        <v>#DIV/0!</v>
      </c>
    </row>
    <row r="113" spans="1:11" ht="34.5" hidden="1" customHeight="1">
      <c r="A113" s="186"/>
      <c r="B113" s="32">
        <v>6000400</v>
      </c>
      <c r="C113" s="53"/>
      <c r="D113" s="53"/>
      <c r="E113" s="25">
        <v>500</v>
      </c>
      <c r="F113" s="25">
        <v>310</v>
      </c>
      <c r="G113" s="25"/>
      <c r="H113" s="35"/>
      <c r="I113" s="35"/>
      <c r="J113" s="25"/>
      <c r="K113" s="35" t="e">
        <f t="shared" si="11"/>
        <v>#DIV/0!</v>
      </c>
    </row>
    <row r="114" spans="1:11" ht="35.25" customHeight="1">
      <c r="A114" s="214" t="s">
        <v>71</v>
      </c>
      <c r="B114" s="32">
        <v>6000500</v>
      </c>
      <c r="C114" s="25"/>
      <c r="D114" s="25"/>
      <c r="E114" s="46"/>
      <c r="F114" s="25"/>
      <c r="G114" s="26">
        <f>G115+G116+G117+G119+G120+G123+G124+G125+G126</f>
        <v>40000</v>
      </c>
      <c r="H114" s="47">
        <f>H115+H116+H117+H118+H119+H120+H123+H124+H125+H126</f>
        <v>57326.533000000003</v>
      </c>
      <c r="I114" s="47">
        <f>I115+I116+I117+I118+I119+I120+I124+I125+I126+I123</f>
        <v>57326.533000000003</v>
      </c>
      <c r="J114" s="26">
        <f>I114/G114*100</f>
        <v>143.31633249999999</v>
      </c>
      <c r="K114" s="26">
        <f t="shared" si="11"/>
        <v>100</v>
      </c>
    </row>
    <row r="115" spans="1:11" ht="33.75" hidden="1" customHeight="1">
      <c r="A115" s="215"/>
      <c r="B115" s="54">
        <v>6000500</v>
      </c>
      <c r="C115" s="25"/>
      <c r="D115" s="25"/>
      <c r="E115" s="33" t="s">
        <v>21</v>
      </c>
      <c r="F115" s="25">
        <v>226</v>
      </c>
      <c r="G115" s="26"/>
      <c r="H115" s="26"/>
      <c r="I115" s="26"/>
      <c r="J115" s="26"/>
      <c r="K115" s="26" t="e">
        <f t="shared" si="11"/>
        <v>#DIV/0!</v>
      </c>
    </row>
    <row r="116" spans="1:11" ht="33.75" hidden="1" customHeight="1">
      <c r="A116" s="215"/>
      <c r="B116" s="55">
        <v>6000500</v>
      </c>
      <c r="C116" s="25"/>
      <c r="D116" s="25"/>
      <c r="E116" s="33" t="s">
        <v>13</v>
      </c>
      <c r="F116" s="25">
        <v>241</v>
      </c>
      <c r="G116" s="26"/>
      <c r="H116" s="26"/>
      <c r="I116" s="26"/>
      <c r="J116" s="26"/>
      <c r="K116" s="26"/>
    </row>
    <row r="117" spans="1:11" ht="33.75" hidden="1" customHeight="1">
      <c r="A117" s="215"/>
      <c r="B117" s="55">
        <v>6000500</v>
      </c>
      <c r="C117" s="25"/>
      <c r="D117" s="25"/>
      <c r="E117" s="33" t="s">
        <v>21</v>
      </c>
      <c r="F117" s="25">
        <v>310</v>
      </c>
      <c r="G117" s="26"/>
      <c r="H117" s="26"/>
      <c r="I117" s="26"/>
      <c r="J117" s="26" t="e">
        <f>I117/G117*100</f>
        <v>#DIV/0!</v>
      </c>
      <c r="K117" s="26" t="e">
        <f t="shared" ref="K117:K123" si="13">I117/H117*100</f>
        <v>#DIV/0!</v>
      </c>
    </row>
    <row r="118" spans="1:11" ht="33.75" hidden="1" customHeight="1">
      <c r="A118" s="216"/>
      <c r="B118" s="55">
        <v>6000500</v>
      </c>
      <c r="C118" s="53"/>
      <c r="D118" s="53"/>
      <c r="E118" s="25">
        <v>500</v>
      </c>
      <c r="F118" s="25">
        <v>340</v>
      </c>
      <c r="G118" s="25"/>
      <c r="H118" s="35"/>
      <c r="I118" s="35"/>
      <c r="J118" s="25"/>
      <c r="K118" s="35" t="e">
        <f t="shared" si="13"/>
        <v>#DIV/0!</v>
      </c>
    </row>
    <row r="119" spans="1:11" ht="63.75" customHeight="1">
      <c r="A119" s="31" t="s">
        <v>72</v>
      </c>
      <c r="B119" s="55">
        <v>6000501</v>
      </c>
      <c r="C119" s="25"/>
      <c r="D119" s="25"/>
      <c r="E119" s="33" t="s">
        <v>13</v>
      </c>
      <c r="F119" s="25">
        <v>241</v>
      </c>
      <c r="G119" s="26">
        <v>40000</v>
      </c>
      <c r="H119" s="26">
        <v>48200</v>
      </c>
      <c r="I119" s="26">
        <v>48200</v>
      </c>
      <c r="J119" s="26">
        <f>I119/G119*100</f>
        <v>120.5</v>
      </c>
      <c r="K119" s="26">
        <f t="shared" si="13"/>
        <v>100</v>
      </c>
    </row>
    <row r="120" spans="1:11" ht="34.5" hidden="1" customHeight="1">
      <c r="A120" s="217" t="s">
        <v>73</v>
      </c>
      <c r="B120" s="219">
        <v>6000502</v>
      </c>
      <c r="C120" s="25"/>
      <c r="D120" s="25"/>
      <c r="E120" s="56" t="s">
        <v>13</v>
      </c>
      <c r="F120" s="57">
        <v>241</v>
      </c>
      <c r="G120" s="26"/>
      <c r="H120" s="26"/>
      <c r="I120" s="26"/>
      <c r="J120" s="26"/>
      <c r="K120" s="26" t="e">
        <f t="shared" si="13"/>
        <v>#DIV/0!</v>
      </c>
    </row>
    <row r="121" spans="1:11" ht="45" hidden="1" customHeight="1">
      <c r="A121" s="218"/>
      <c r="B121" s="220"/>
      <c r="C121" s="25"/>
      <c r="D121" s="25"/>
      <c r="E121" s="33" t="s">
        <v>21</v>
      </c>
      <c r="F121" s="25">
        <v>226</v>
      </c>
      <c r="G121" s="26"/>
      <c r="H121" s="26"/>
      <c r="I121" s="26">
        <v>0</v>
      </c>
      <c r="J121" s="26" t="e">
        <f>I121/G121*100</f>
        <v>#DIV/0!</v>
      </c>
      <c r="K121" s="26" t="e">
        <f t="shared" si="13"/>
        <v>#DIV/0!</v>
      </c>
    </row>
    <row r="122" spans="1:11" ht="30.75" hidden="1" customHeight="1">
      <c r="A122" s="218"/>
      <c r="B122" s="221"/>
      <c r="C122" s="25"/>
      <c r="D122" s="25"/>
      <c r="E122" s="33" t="s">
        <v>21</v>
      </c>
      <c r="F122" s="25">
        <v>340</v>
      </c>
      <c r="G122" s="26"/>
      <c r="H122" s="26"/>
      <c r="I122" s="26">
        <v>0</v>
      </c>
      <c r="J122" s="26" t="e">
        <f>I122/G122*100</f>
        <v>#DIV/0!</v>
      </c>
      <c r="K122" s="26" t="e">
        <f t="shared" si="13"/>
        <v>#DIV/0!</v>
      </c>
    </row>
    <row r="123" spans="1:11" ht="62.25" customHeight="1">
      <c r="A123" s="96" t="s">
        <v>126</v>
      </c>
      <c r="B123" s="55">
        <v>6000505</v>
      </c>
      <c r="C123" s="25"/>
      <c r="D123" s="25"/>
      <c r="E123" s="33" t="s">
        <v>13</v>
      </c>
      <c r="F123" s="25">
        <v>241</v>
      </c>
      <c r="G123" s="26">
        <v>0</v>
      </c>
      <c r="H123" s="26">
        <v>4862.5039999999999</v>
      </c>
      <c r="I123" s="26">
        <v>4862.5039999999999</v>
      </c>
      <c r="J123" s="26"/>
      <c r="K123" s="26">
        <f t="shared" si="13"/>
        <v>100</v>
      </c>
    </row>
    <row r="124" spans="1:11" ht="56.25" hidden="1">
      <c r="A124" s="58" t="s">
        <v>74</v>
      </c>
      <c r="B124" s="55">
        <v>6000504</v>
      </c>
      <c r="C124" s="25"/>
      <c r="D124" s="25"/>
      <c r="E124" s="33" t="s">
        <v>13</v>
      </c>
      <c r="F124" s="25">
        <v>241</v>
      </c>
      <c r="G124" s="26"/>
      <c r="H124" s="26"/>
      <c r="I124" s="26">
        <v>0</v>
      </c>
      <c r="J124" s="26"/>
      <c r="K124" s="26" t="e">
        <f t="shared" ref="K124:K125" si="14">I124/H124*100</f>
        <v>#DIV/0!</v>
      </c>
    </row>
    <row r="125" spans="1:11" ht="56.25">
      <c r="A125" s="118" t="s">
        <v>134</v>
      </c>
      <c r="B125" s="55">
        <v>6000506</v>
      </c>
      <c r="C125" s="25"/>
      <c r="D125" s="25"/>
      <c r="E125" s="33" t="s">
        <v>13</v>
      </c>
      <c r="F125" s="25">
        <v>241</v>
      </c>
      <c r="G125" s="26">
        <v>0</v>
      </c>
      <c r="H125" s="26">
        <v>4264.0290000000005</v>
      </c>
      <c r="I125" s="26">
        <v>4264.0290000000005</v>
      </c>
      <c r="J125" s="26"/>
      <c r="K125" s="26">
        <f t="shared" si="14"/>
        <v>100</v>
      </c>
    </row>
    <row r="126" spans="1:11" ht="38.25" hidden="1" customHeight="1">
      <c r="A126" s="31" t="s">
        <v>75</v>
      </c>
      <c r="B126" s="59">
        <v>6000599</v>
      </c>
      <c r="C126" s="25"/>
      <c r="D126" s="25"/>
      <c r="E126" s="33" t="s">
        <v>13</v>
      </c>
      <c r="F126" s="25">
        <v>242</v>
      </c>
      <c r="G126" s="26"/>
      <c r="H126" s="26"/>
      <c r="I126" s="26"/>
      <c r="J126" s="26"/>
      <c r="K126" s="26"/>
    </row>
    <row r="127" spans="1:11" ht="9" hidden="1" customHeight="1">
      <c r="A127" s="24" t="s">
        <v>76</v>
      </c>
      <c r="B127" s="55">
        <v>7952700</v>
      </c>
      <c r="C127" s="25"/>
      <c r="D127" s="25"/>
      <c r="E127" s="33" t="s">
        <v>21</v>
      </c>
      <c r="F127" s="25">
        <v>226</v>
      </c>
      <c r="G127" s="26"/>
      <c r="H127" s="26"/>
      <c r="I127" s="26"/>
      <c r="J127" s="26" t="e">
        <f>I127/G127*100</f>
        <v>#DIV/0!</v>
      </c>
      <c r="K127" s="26" t="e">
        <f t="shared" ref="K127:K203" si="15">I127/H127*100</f>
        <v>#DIV/0!</v>
      </c>
    </row>
    <row r="128" spans="1:11" ht="29.25" customHeight="1">
      <c r="A128" s="185" t="s">
        <v>77</v>
      </c>
      <c r="B128" s="219">
        <v>7952800</v>
      </c>
      <c r="C128" s="32"/>
      <c r="D128" s="32"/>
      <c r="E128" s="203" t="s">
        <v>21</v>
      </c>
      <c r="F128" s="60"/>
      <c r="G128" s="26">
        <f>G129+G130+G131</f>
        <v>22726.1</v>
      </c>
      <c r="H128" s="26">
        <f>H129+H130+H131</f>
        <v>25766.617999999999</v>
      </c>
      <c r="I128" s="26">
        <f>I129+I130+I131</f>
        <v>25766.617999999999</v>
      </c>
      <c r="J128" s="26">
        <f>I128/G128*100</f>
        <v>113.37896955482903</v>
      </c>
      <c r="K128" s="26">
        <f t="shared" si="15"/>
        <v>100</v>
      </c>
    </row>
    <row r="129" spans="1:11" ht="18.75">
      <c r="A129" s="213"/>
      <c r="B129" s="220"/>
      <c r="C129" s="32"/>
      <c r="D129" s="32"/>
      <c r="E129" s="209"/>
      <c r="F129" s="32">
        <v>225</v>
      </c>
      <c r="G129" s="26">
        <v>6000</v>
      </c>
      <c r="H129" s="26">
        <v>4092.5010000000002</v>
      </c>
      <c r="I129" s="26">
        <v>4092.5010000000002</v>
      </c>
      <c r="J129" s="26">
        <f t="shared" ref="J129:J133" si="16">I129/G129*100</f>
        <v>68.20835000000001</v>
      </c>
      <c r="K129" s="26">
        <f t="shared" si="15"/>
        <v>100</v>
      </c>
    </row>
    <row r="130" spans="1:11" ht="18.75">
      <c r="A130" s="213"/>
      <c r="B130" s="220"/>
      <c r="C130" s="32"/>
      <c r="D130" s="32"/>
      <c r="E130" s="209"/>
      <c r="F130" s="32">
        <v>226</v>
      </c>
      <c r="G130" s="26">
        <v>16000</v>
      </c>
      <c r="H130" s="26">
        <v>21674.116999999998</v>
      </c>
      <c r="I130" s="26">
        <v>21674.116999999998</v>
      </c>
      <c r="J130" s="26">
        <f t="shared" si="16"/>
        <v>135.46323125000001</v>
      </c>
      <c r="K130" s="53"/>
    </row>
    <row r="131" spans="1:11" ht="21" customHeight="1">
      <c r="A131" s="186"/>
      <c r="B131" s="221"/>
      <c r="C131" s="32"/>
      <c r="D131" s="32"/>
      <c r="E131" s="204"/>
      <c r="F131" s="32">
        <v>310</v>
      </c>
      <c r="G131" s="25">
        <v>726.1</v>
      </c>
      <c r="H131" s="35">
        <v>0</v>
      </c>
      <c r="I131" s="35">
        <v>0</v>
      </c>
      <c r="J131" s="26"/>
      <c r="K131" s="35"/>
    </row>
    <row r="132" spans="1:11" ht="75" hidden="1">
      <c r="A132" s="61" t="s">
        <v>78</v>
      </c>
      <c r="B132" s="62">
        <v>7953800</v>
      </c>
      <c r="C132" s="32"/>
      <c r="D132" s="32"/>
      <c r="E132" s="63" t="s">
        <v>21</v>
      </c>
      <c r="F132" s="32">
        <v>310</v>
      </c>
      <c r="G132" s="64"/>
      <c r="H132" s="64"/>
      <c r="I132" s="64">
        <v>0</v>
      </c>
      <c r="J132" s="26" t="e">
        <f t="shared" si="16"/>
        <v>#DIV/0!</v>
      </c>
      <c r="K132" s="26" t="e">
        <f t="shared" si="15"/>
        <v>#DIV/0!</v>
      </c>
    </row>
    <row r="133" spans="1:11" ht="133.5" hidden="1" customHeight="1">
      <c r="A133" s="65" t="s">
        <v>79</v>
      </c>
      <c r="B133" s="62">
        <v>7953900</v>
      </c>
      <c r="C133" s="25"/>
      <c r="D133" s="25"/>
      <c r="E133" s="25">
        <v>500</v>
      </c>
      <c r="F133" s="25">
        <v>310</v>
      </c>
      <c r="G133" s="25"/>
      <c r="H133" s="25"/>
      <c r="I133" s="35">
        <v>0</v>
      </c>
      <c r="J133" s="35" t="e">
        <f t="shared" si="16"/>
        <v>#DIV/0!</v>
      </c>
      <c r="K133" s="35" t="e">
        <f t="shared" si="15"/>
        <v>#DIV/0!</v>
      </c>
    </row>
    <row r="134" spans="1:11" ht="37.5" hidden="1">
      <c r="A134" s="31" t="s">
        <v>80</v>
      </c>
      <c r="B134" s="25">
        <v>3400702</v>
      </c>
      <c r="C134" s="25"/>
      <c r="D134" s="25"/>
      <c r="E134" s="25">
        <v>500</v>
      </c>
      <c r="F134" s="25">
        <v>310</v>
      </c>
      <c r="G134" s="25"/>
      <c r="H134" s="35"/>
      <c r="I134" s="35"/>
      <c r="J134" s="35"/>
      <c r="K134" s="35" t="e">
        <f t="shared" si="15"/>
        <v>#DIV/0!</v>
      </c>
    </row>
    <row r="135" spans="1:11" ht="116.25" customHeight="1">
      <c r="A135" s="100" t="s">
        <v>79</v>
      </c>
      <c r="B135" s="54">
        <v>7953900</v>
      </c>
      <c r="C135" s="55"/>
      <c r="D135" s="55"/>
      <c r="E135" s="54">
        <v>500</v>
      </c>
      <c r="F135" s="55">
        <v>310</v>
      </c>
      <c r="G135" s="35">
        <v>0</v>
      </c>
      <c r="H135" s="35">
        <v>7869.4</v>
      </c>
      <c r="I135" s="35">
        <v>7869.4</v>
      </c>
      <c r="J135" s="35"/>
      <c r="K135" s="26">
        <f>I130/H130*100</f>
        <v>100</v>
      </c>
    </row>
    <row r="136" spans="1:11" ht="64.5" customHeight="1">
      <c r="A136" s="66" t="s">
        <v>81</v>
      </c>
      <c r="B136" s="67">
        <v>3150206</v>
      </c>
      <c r="C136" s="25"/>
      <c r="D136" s="25"/>
      <c r="E136" s="67">
        <v>500</v>
      </c>
      <c r="F136" s="25">
        <v>225</v>
      </c>
      <c r="G136" s="50">
        <v>226203.2</v>
      </c>
      <c r="H136" s="35">
        <v>0</v>
      </c>
      <c r="I136" s="35">
        <v>0</v>
      </c>
      <c r="J136" s="35"/>
      <c r="K136" s="35"/>
    </row>
    <row r="137" spans="1:11" ht="93.75">
      <c r="A137" s="66" t="s">
        <v>120</v>
      </c>
      <c r="B137" s="67">
        <v>5202700</v>
      </c>
      <c r="C137" s="25"/>
      <c r="D137" s="25"/>
      <c r="E137" s="67">
        <v>500</v>
      </c>
      <c r="F137" s="25">
        <v>225</v>
      </c>
      <c r="G137" s="97">
        <v>452412.6</v>
      </c>
      <c r="H137" s="35">
        <v>0</v>
      </c>
      <c r="I137" s="35">
        <v>0</v>
      </c>
      <c r="J137" s="35"/>
      <c r="K137" s="35"/>
    </row>
    <row r="138" spans="1:11" ht="24.75" customHeight="1">
      <c r="A138" s="222" t="s">
        <v>82</v>
      </c>
      <c r="B138" s="201">
        <v>7952100</v>
      </c>
      <c r="C138" s="32"/>
      <c r="D138" s="32"/>
      <c r="E138" s="203" t="s">
        <v>21</v>
      </c>
      <c r="F138" s="60"/>
      <c r="G138" s="130">
        <f>G139+G140+G143+G144</f>
        <v>155484.6</v>
      </c>
      <c r="H138" s="130">
        <f>H139+H140+H143+H144</f>
        <v>153849.21400000001</v>
      </c>
      <c r="I138" s="130">
        <f>I139+I140+I143+I144</f>
        <v>153849.21400000001</v>
      </c>
      <c r="J138" s="26">
        <f>I138/G138*100</f>
        <v>98.94820065781434</v>
      </c>
      <c r="K138" s="26">
        <f t="shared" si="15"/>
        <v>100</v>
      </c>
    </row>
    <row r="139" spans="1:11" ht="24" customHeight="1">
      <c r="A139" s="223"/>
      <c r="B139" s="225"/>
      <c r="C139" s="32"/>
      <c r="D139" s="32"/>
      <c r="E139" s="209"/>
      <c r="F139" s="32">
        <v>225</v>
      </c>
      <c r="G139" s="130">
        <v>121769.3</v>
      </c>
      <c r="H139" s="130">
        <v>116901.484</v>
      </c>
      <c r="I139" s="130">
        <v>116901.484</v>
      </c>
      <c r="J139" s="26">
        <f>I139/G139*100</f>
        <v>96.002427541260388</v>
      </c>
      <c r="K139" s="26">
        <f t="shared" si="15"/>
        <v>100</v>
      </c>
    </row>
    <row r="140" spans="1:11" ht="21.75" customHeight="1">
      <c r="A140" s="223"/>
      <c r="B140" s="225"/>
      <c r="C140" s="32"/>
      <c r="D140" s="32"/>
      <c r="E140" s="209"/>
      <c r="F140" s="32">
        <v>226</v>
      </c>
      <c r="G140" s="130">
        <v>0</v>
      </c>
      <c r="H140" s="130">
        <v>915.53099999999995</v>
      </c>
      <c r="I140" s="130">
        <v>915.53099999999995</v>
      </c>
      <c r="J140" s="26"/>
      <c r="K140" s="26">
        <f t="shared" si="15"/>
        <v>100</v>
      </c>
    </row>
    <row r="141" spans="1:11" ht="24" hidden="1" customHeight="1">
      <c r="A141" s="223"/>
      <c r="B141" s="225"/>
      <c r="C141" s="32"/>
      <c r="D141" s="32"/>
      <c r="E141" s="209"/>
      <c r="F141" s="32">
        <v>310</v>
      </c>
      <c r="G141" s="130"/>
      <c r="H141" s="130"/>
      <c r="I141" s="130"/>
      <c r="J141" s="26" t="e">
        <f>I141/G141*100</f>
        <v>#DIV/0!</v>
      </c>
      <c r="K141" s="26" t="e">
        <f t="shared" si="15"/>
        <v>#DIV/0!</v>
      </c>
    </row>
    <row r="142" spans="1:11" ht="24.75" hidden="1" customHeight="1">
      <c r="A142" s="223"/>
      <c r="B142" s="225"/>
      <c r="C142" s="32"/>
      <c r="D142" s="32"/>
      <c r="E142" s="209"/>
      <c r="F142" s="32">
        <v>340</v>
      </c>
      <c r="G142" s="130"/>
      <c r="H142" s="130"/>
      <c r="I142" s="130"/>
      <c r="J142" s="26" t="e">
        <f>I142/G142*100</f>
        <v>#DIV/0!</v>
      </c>
      <c r="K142" s="26" t="e">
        <f t="shared" si="15"/>
        <v>#DIV/0!</v>
      </c>
    </row>
    <row r="143" spans="1:11" ht="21" customHeight="1">
      <c r="A143" s="223"/>
      <c r="B143" s="226"/>
      <c r="C143" s="32"/>
      <c r="D143" s="32"/>
      <c r="E143" s="226"/>
      <c r="F143" s="32">
        <v>310</v>
      </c>
      <c r="G143" s="130">
        <v>32023.3</v>
      </c>
      <c r="H143" s="130">
        <v>33696.851000000002</v>
      </c>
      <c r="I143" s="130">
        <v>33696.851000000002</v>
      </c>
      <c r="J143" s="26">
        <f>I143/G143*100</f>
        <v>105.22604166341382</v>
      </c>
      <c r="K143" s="26">
        <f t="shared" si="15"/>
        <v>100</v>
      </c>
    </row>
    <row r="144" spans="1:11" ht="21" customHeight="1">
      <c r="A144" s="224"/>
      <c r="B144" s="227"/>
      <c r="C144" s="32"/>
      <c r="D144" s="32"/>
      <c r="E144" s="227"/>
      <c r="F144" s="32">
        <v>340</v>
      </c>
      <c r="G144" s="130">
        <v>1692</v>
      </c>
      <c r="H144" s="130">
        <v>2335.348</v>
      </c>
      <c r="I144" s="130">
        <v>2335.348</v>
      </c>
      <c r="J144" s="26">
        <f>I144/G144*100</f>
        <v>138.02293144208036</v>
      </c>
      <c r="K144" s="26">
        <f t="shared" si="15"/>
        <v>100</v>
      </c>
    </row>
    <row r="145" spans="1:13" ht="40.5" hidden="1" customHeight="1">
      <c r="A145" s="222" t="s">
        <v>139</v>
      </c>
      <c r="B145" s="201">
        <v>1009001</v>
      </c>
      <c r="C145" s="32"/>
      <c r="D145" s="32"/>
      <c r="E145" s="201">
        <v>500</v>
      </c>
      <c r="F145" s="32"/>
      <c r="G145" s="130">
        <f t="shared" ref="G145:H145" si="17">G146+G147</f>
        <v>0</v>
      </c>
      <c r="H145" s="130">
        <f t="shared" si="17"/>
        <v>0</v>
      </c>
      <c r="I145" s="130">
        <f>I146+I147</f>
        <v>0</v>
      </c>
      <c r="J145" s="26" t="e">
        <f t="shared" ref="J145:J147" si="18">I145/G145*100</f>
        <v>#DIV/0!</v>
      </c>
      <c r="K145" s="26" t="e">
        <f t="shared" si="15"/>
        <v>#DIV/0!</v>
      </c>
    </row>
    <row r="146" spans="1:13" ht="40.5" hidden="1" customHeight="1">
      <c r="A146" s="223"/>
      <c r="B146" s="225"/>
      <c r="C146" s="32"/>
      <c r="D146" s="32"/>
      <c r="E146" s="225"/>
      <c r="F146" s="32">
        <v>225</v>
      </c>
      <c r="G146" s="130">
        <v>0</v>
      </c>
      <c r="H146" s="130">
        <v>0</v>
      </c>
      <c r="I146" s="130">
        <v>0</v>
      </c>
      <c r="J146" s="26" t="e">
        <f t="shared" si="18"/>
        <v>#DIV/0!</v>
      </c>
      <c r="K146" s="26" t="e">
        <f t="shared" si="15"/>
        <v>#DIV/0!</v>
      </c>
    </row>
    <row r="147" spans="1:13" ht="40.5" hidden="1" customHeight="1">
      <c r="A147" s="224"/>
      <c r="B147" s="202"/>
      <c r="C147" s="32"/>
      <c r="D147" s="32"/>
      <c r="E147" s="202"/>
      <c r="F147" s="32">
        <v>310</v>
      </c>
      <c r="G147" s="130">
        <v>0</v>
      </c>
      <c r="H147" s="130">
        <v>0</v>
      </c>
      <c r="I147" s="130">
        <v>0</v>
      </c>
      <c r="J147" s="26" t="e">
        <f t="shared" si="18"/>
        <v>#DIV/0!</v>
      </c>
      <c r="K147" s="26" t="e">
        <f t="shared" si="15"/>
        <v>#DIV/0!</v>
      </c>
    </row>
    <row r="148" spans="1:13" ht="63" customHeight="1">
      <c r="A148" s="31" t="s">
        <v>81</v>
      </c>
      <c r="B148" s="32">
        <v>3150206</v>
      </c>
      <c r="C148" s="32"/>
      <c r="D148" s="32"/>
      <c r="E148" s="33" t="s">
        <v>21</v>
      </c>
      <c r="F148" s="32">
        <v>225</v>
      </c>
      <c r="G148" s="130">
        <v>0</v>
      </c>
      <c r="H148" s="130">
        <v>103418.914</v>
      </c>
      <c r="I148" s="130">
        <v>84923.595000000001</v>
      </c>
      <c r="J148" s="26"/>
      <c r="K148" s="26">
        <f t="shared" si="15"/>
        <v>82.116115626586449</v>
      </c>
    </row>
    <row r="149" spans="1:13" ht="42" hidden="1" customHeight="1">
      <c r="A149" s="70" t="s">
        <v>83</v>
      </c>
      <c r="B149" s="68">
        <v>6000298</v>
      </c>
      <c r="C149" s="32"/>
      <c r="D149" s="32"/>
      <c r="E149" s="69" t="s">
        <v>21</v>
      </c>
      <c r="F149" s="68">
        <v>225</v>
      </c>
      <c r="G149" s="130"/>
      <c r="H149" s="130"/>
      <c r="I149" s="130"/>
      <c r="J149" s="26"/>
      <c r="K149" s="26" t="e">
        <f t="shared" si="15"/>
        <v>#DIV/0!</v>
      </c>
    </row>
    <row r="150" spans="1:13" ht="39" hidden="1" customHeight="1">
      <c r="A150" s="70" t="s">
        <v>84</v>
      </c>
      <c r="B150" s="68">
        <v>6000299</v>
      </c>
      <c r="C150" s="32"/>
      <c r="D150" s="32"/>
      <c r="E150" s="69" t="s">
        <v>21</v>
      </c>
      <c r="F150" s="68">
        <v>225</v>
      </c>
      <c r="G150" s="130"/>
      <c r="H150" s="130"/>
      <c r="I150" s="130"/>
      <c r="J150" s="26"/>
      <c r="K150" s="26" t="e">
        <f t="shared" si="15"/>
        <v>#DIV/0!</v>
      </c>
    </row>
    <row r="151" spans="1:13" ht="47.25" hidden="1" customHeight="1">
      <c r="A151" s="70" t="s">
        <v>85</v>
      </c>
      <c r="B151" s="68">
        <v>6000398</v>
      </c>
      <c r="C151" s="32"/>
      <c r="D151" s="32"/>
      <c r="E151" s="69" t="s">
        <v>21</v>
      </c>
      <c r="F151" s="68">
        <v>226</v>
      </c>
      <c r="G151" s="130"/>
      <c r="H151" s="130"/>
      <c r="I151" s="130"/>
      <c r="J151" s="26"/>
      <c r="K151" s="26" t="e">
        <f t="shared" si="15"/>
        <v>#DIV/0!</v>
      </c>
    </row>
    <row r="152" spans="1:13" ht="102" customHeight="1">
      <c r="A152" s="70" t="s">
        <v>120</v>
      </c>
      <c r="B152" s="67">
        <v>5202700</v>
      </c>
      <c r="C152" s="25"/>
      <c r="D152" s="25"/>
      <c r="E152" s="67">
        <v>500</v>
      </c>
      <c r="F152" s="25">
        <v>225</v>
      </c>
      <c r="G152" s="130">
        <v>0</v>
      </c>
      <c r="H152" s="130">
        <v>111958.484</v>
      </c>
      <c r="I152" s="130">
        <v>88834.947</v>
      </c>
      <c r="J152" s="26"/>
      <c r="K152" s="26">
        <f t="shared" si="15"/>
        <v>79.346328948148312</v>
      </c>
    </row>
    <row r="153" spans="1:13" ht="38.25" customHeight="1">
      <c r="A153" s="70" t="s">
        <v>121</v>
      </c>
      <c r="B153" s="67">
        <v>6000504</v>
      </c>
      <c r="C153" s="25"/>
      <c r="D153" s="25"/>
      <c r="E153" s="67">
        <v>500</v>
      </c>
      <c r="F153" s="25">
        <v>226</v>
      </c>
      <c r="G153" s="130">
        <v>0</v>
      </c>
      <c r="H153" s="130">
        <v>885.94399999999996</v>
      </c>
      <c r="I153" s="130">
        <v>885.94399999999996</v>
      </c>
      <c r="J153" s="26"/>
      <c r="K153" s="26">
        <f t="shared" si="15"/>
        <v>100</v>
      </c>
    </row>
    <row r="154" spans="1:13" ht="44.25" hidden="1" customHeight="1">
      <c r="A154" s="24" t="s">
        <v>61</v>
      </c>
      <c r="B154" s="33" t="s">
        <v>40</v>
      </c>
      <c r="C154" s="32"/>
      <c r="D154" s="32"/>
      <c r="E154" s="33" t="s">
        <v>21</v>
      </c>
      <c r="F154" s="32">
        <v>225</v>
      </c>
      <c r="G154" s="130"/>
      <c r="H154" s="130"/>
      <c r="I154" s="130"/>
      <c r="J154" s="26" t="e">
        <f t="shared" ref="J154:J155" si="19">I154/G154*100</f>
        <v>#DIV/0!</v>
      </c>
      <c r="K154" s="26" t="e">
        <f t="shared" si="15"/>
        <v>#DIV/0!</v>
      </c>
    </row>
    <row r="155" spans="1:13" ht="36" customHeight="1">
      <c r="A155" s="24" t="s">
        <v>75</v>
      </c>
      <c r="B155" s="32">
        <v>6000599</v>
      </c>
      <c r="C155" s="32"/>
      <c r="D155" s="32"/>
      <c r="E155" s="33" t="s">
        <v>86</v>
      </c>
      <c r="F155" s="32">
        <v>242</v>
      </c>
      <c r="G155" s="130">
        <v>75</v>
      </c>
      <c r="H155" s="130">
        <v>69.444999999999993</v>
      </c>
      <c r="I155" s="130">
        <v>69.444999999999993</v>
      </c>
      <c r="J155" s="26">
        <f t="shared" si="19"/>
        <v>92.593333333333334</v>
      </c>
      <c r="K155" s="26">
        <f t="shared" si="15"/>
        <v>100</v>
      </c>
      <c r="M155" t="s">
        <v>87</v>
      </c>
    </row>
    <row r="156" spans="1:13" s="72" customFormat="1" ht="42.75" customHeight="1">
      <c r="A156" s="82" t="s">
        <v>88</v>
      </c>
      <c r="B156" s="87"/>
      <c r="C156" s="88"/>
      <c r="D156" s="88"/>
      <c r="E156" s="89"/>
      <c r="F156" s="88"/>
      <c r="G156" s="86">
        <f>G138+G148+G152+G153+G154+G155+G145</f>
        <v>155559.6</v>
      </c>
      <c r="H156" s="86">
        <f t="shared" ref="H156:I156" si="20">H138+H148+H152+H153+H154+H155+H145</f>
        <v>370182.00100000005</v>
      </c>
      <c r="I156" s="86">
        <f t="shared" si="20"/>
        <v>328563.14500000002</v>
      </c>
      <c r="J156" s="86">
        <f>I156/G156*100</f>
        <v>211.21367308735688</v>
      </c>
      <c r="K156" s="86">
        <f t="shared" si="15"/>
        <v>88.757190817605419</v>
      </c>
    </row>
    <row r="157" spans="1:13" ht="24.75" customHeight="1">
      <c r="A157" s="185" t="s">
        <v>89</v>
      </c>
      <c r="B157" s="228">
        <v>7952200</v>
      </c>
      <c r="C157" s="32"/>
      <c r="D157" s="32"/>
      <c r="E157" s="229" t="s">
        <v>21</v>
      </c>
      <c r="F157" s="32"/>
      <c r="G157" s="130">
        <f>G159+G162+G158+G160+G161</f>
        <v>104985.954</v>
      </c>
      <c r="H157" s="130">
        <f>H159+H162+H158+H161+H160</f>
        <v>113196.86500000001</v>
      </c>
      <c r="I157" s="130">
        <f>I159+I162+I158+I161+I160</f>
        <v>113119.68700000001</v>
      </c>
      <c r="J157" s="26">
        <f>I157/G157*100</f>
        <v>107.7474487682419</v>
      </c>
      <c r="K157" s="26">
        <f t="shared" si="15"/>
        <v>99.931819666560557</v>
      </c>
    </row>
    <row r="158" spans="1:13" ht="21.75" customHeight="1">
      <c r="A158" s="213"/>
      <c r="B158" s="228"/>
      <c r="C158" s="32"/>
      <c r="D158" s="32"/>
      <c r="E158" s="229"/>
      <c r="F158" s="32">
        <v>222</v>
      </c>
      <c r="G158" s="130">
        <v>0</v>
      </c>
      <c r="H158" s="130">
        <v>297.79300000000001</v>
      </c>
      <c r="I158" s="130">
        <v>297.79300000000001</v>
      </c>
      <c r="J158" s="26"/>
      <c r="K158" s="26">
        <f t="shared" si="15"/>
        <v>100</v>
      </c>
    </row>
    <row r="159" spans="1:13" ht="21.75" customHeight="1">
      <c r="A159" s="213"/>
      <c r="B159" s="228"/>
      <c r="C159" s="32"/>
      <c r="D159" s="32"/>
      <c r="E159" s="229"/>
      <c r="F159" s="32">
        <v>225</v>
      </c>
      <c r="G159" s="130">
        <v>92205.206000000006</v>
      </c>
      <c r="H159" s="130">
        <v>98372.558000000005</v>
      </c>
      <c r="I159" s="130">
        <v>98372.027000000002</v>
      </c>
      <c r="J159" s="26">
        <f t="shared" ref="J159:J161" si="21">I159/G159*100</f>
        <v>106.68814838936534</v>
      </c>
      <c r="K159" s="26">
        <f t="shared" si="15"/>
        <v>99.999460215317356</v>
      </c>
    </row>
    <row r="160" spans="1:13" ht="21.75" customHeight="1">
      <c r="A160" s="213"/>
      <c r="B160" s="228"/>
      <c r="C160" s="32"/>
      <c r="D160" s="32"/>
      <c r="E160" s="229"/>
      <c r="F160" s="32">
        <v>226</v>
      </c>
      <c r="G160" s="130">
        <v>0</v>
      </c>
      <c r="H160" s="130">
        <v>776.35299999999995</v>
      </c>
      <c r="I160" s="130">
        <v>699.69200000000001</v>
      </c>
      <c r="J160" s="26"/>
      <c r="K160" s="26">
        <f t="shared" si="15"/>
        <v>90.125497035498043</v>
      </c>
    </row>
    <row r="161" spans="1:12" ht="21.75" customHeight="1">
      <c r="A161" s="213"/>
      <c r="B161" s="228"/>
      <c r="C161" s="32"/>
      <c r="D161" s="32"/>
      <c r="E161" s="229"/>
      <c r="F161" s="32">
        <v>310</v>
      </c>
      <c r="G161" s="130">
        <v>12780.748</v>
      </c>
      <c r="H161" s="130">
        <v>12377.460999999999</v>
      </c>
      <c r="I161" s="130">
        <v>12377.460999999999</v>
      </c>
      <c r="J161" s="26">
        <f t="shared" si="21"/>
        <v>96.844574355115981</v>
      </c>
      <c r="K161" s="26">
        <f t="shared" si="15"/>
        <v>100</v>
      </c>
    </row>
    <row r="162" spans="1:12" ht="21.75" customHeight="1">
      <c r="A162" s="186"/>
      <c r="B162" s="228"/>
      <c r="C162" s="32"/>
      <c r="D162" s="32"/>
      <c r="E162" s="229"/>
      <c r="F162" s="32">
        <v>340</v>
      </c>
      <c r="G162" s="130">
        <v>0</v>
      </c>
      <c r="H162" s="130">
        <v>1372.7</v>
      </c>
      <c r="I162" s="130">
        <v>1372.7139999999999</v>
      </c>
      <c r="J162" s="26"/>
      <c r="K162" s="26">
        <f t="shared" si="15"/>
        <v>100.00101988781233</v>
      </c>
    </row>
    <row r="163" spans="1:12" ht="129.75" hidden="1" customHeight="1">
      <c r="A163" s="119" t="s">
        <v>139</v>
      </c>
      <c r="B163" s="120">
        <v>1009001</v>
      </c>
      <c r="C163" s="32"/>
      <c r="D163" s="32"/>
      <c r="E163" s="121" t="s">
        <v>21</v>
      </c>
      <c r="F163" s="121">
        <v>310</v>
      </c>
      <c r="G163" s="130"/>
      <c r="H163" s="130">
        <v>0</v>
      </c>
      <c r="I163" s="130">
        <v>0</v>
      </c>
      <c r="J163" s="26"/>
      <c r="K163" s="26" t="e">
        <f t="shared" si="15"/>
        <v>#DIV/0!</v>
      </c>
    </row>
    <row r="164" spans="1:12" ht="65.25" customHeight="1">
      <c r="A164" s="31" t="s">
        <v>81</v>
      </c>
      <c r="B164" s="32">
        <v>3150206</v>
      </c>
      <c r="C164" s="32"/>
      <c r="D164" s="32"/>
      <c r="E164" s="33" t="s">
        <v>21</v>
      </c>
      <c r="F164" s="32">
        <v>225</v>
      </c>
      <c r="G164" s="130">
        <v>0</v>
      </c>
      <c r="H164" s="130">
        <v>68427.315000000002</v>
      </c>
      <c r="I164" s="130">
        <v>60839.821000000004</v>
      </c>
      <c r="J164" s="26"/>
      <c r="K164" s="26">
        <f t="shared" si="15"/>
        <v>88.911600579388505</v>
      </c>
    </row>
    <row r="165" spans="1:12" ht="102" customHeight="1">
      <c r="A165" s="70" t="s">
        <v>120</v>
      </c>
      <c r="B165" s="67">
        <v>5202700</v>
      </c>
      <c r="C165" s="25"/>
      <c r="D165" s="25"/>
      <c r="E165" s="67">
        <v>500</v>
      </c>
      <c r="F165" s="25">
        <v>225</v>
      </c>
      <c r="G165" s="130">
        <v>0</v>
      </c>
      <c r="H165" s="130">
        <v>81049.332999999999</v>
      </c>
      <c r="I165" s="130">
        <v>59310.849000000002</v>
      </c>
      <c r="J165" s="26"/>
      <c r="K165" s="26">
        <f t="shared" si="15"/>
        <v>73.178700927742369</v>
      </c>
    </row>
    <row r="166" spans="1:12" ht="44.25" customHeight="1">
      <c r="A166" s="70" t="s">
        <v>121</v>
      </c>
      <c r="B166" s="67">
        <v>6000504</v>
      </c>
      <c r="C166" s="25"/>
      <c r="D166" s="25"/>
      <c r="E166" s="67">
        <v>500</v>
      </c>
      <c r="F166" s="25">
        <v>226</v>
      </c>
      <c r="G166" s="130">
        <v>0</v>
      </c>
      <c r="H166" s="130">
        <v>647.45899999999995</v>
      </c>
      <c r="I166" s="130">
        <v>647.13900000000001</v>
      </c>
      <c r="J166" s="26"/>
      <c r="K166" s="26">
        <f t="shared" si="15"/>
        <v>99.950576021029917</v>
      </c>
    </row>
    <row r="167" spans="1:12" ht="42" hidden="1" customHeight="1">
      <c r="A167" s="24" t="s">
        <v>61</v>
      </c>
      <c r="B167" s="33" t="s">
        <v>40</v>
      </c>
      <c r="C167" s="25"/>
      <c r="D167" s="25"/>
      <c r="E167" s="33" t="s">
        <v>21</v>
      </c>
      <c r="F167" s="25">
        <v>225</v>
      </c>
      <c r="G167" s="130"/>
      <c r="H167" s="130"/>
      <c r="I167" s="130"/>
      <c r="J167" s="26" t="e">
        <f t="shared" ref="J167" si="22">I167/G167*100</f>
        <v>#DIV/0!</v>
      </c>
      <c r="K167" s="26" t="e">
        <f t="shared" si="15"/>
        <v>#DIV/0!</v>
      </c>
    </row>
    <row r="168" spans="1:12" ht="43.5" customHeight="1">
      <c r="A168" s="24" t="s">
        <v>75</v>
      </c>
      <c r="B168" s="32">
        <v>6000599</v>
      </c>
      <c r="C168" s="55"/>
      <c r="D168" s="55"/>
      <c r="E168" s="33" t="s">
        <v>86</v>
      </c>
      <c r="F168" s="55">
        <v>242</v>
      </c>
      <c r="G168" s="130">
        <v>320</v>
      </c>
      <c r="H168" s="130">
        <v>191.53</v>
      </c>
      <c r="I168" s="130">
        <v>191.53</v>
      </c>
      <c r="J168" s="47">
        <f>IF(I168/G168*100&gt;100&amp;I168=0,"более 100%",I168/G168*100)</f>
        <v>59.853124999999999</v>
      </c>
      <c r="K168" s="26">
        <f t="shared" si="15"/>
        <v>100</v>
      </c>
    </row>
    <row r="169" spans="1:12" s="72" customFormat="1" ht="38.25" customHeight="1">
      <c r="A169" s="82" t="s">
        <v>90</v>
      </c>
      <c r="B169" s="83"/>
      <c r="C169" s="84"/>
      <c r="D169" s="84"/>
      <c r="E169" s="85"/>
      <c r="F169" s="84"/>
      <c r="G169" s="86">
        <f>G157+G164+G165+G166+G167+G168+G163</f>
        <v>105305.954</v>
      </c>
      <c r="H169" s="86">
        <f t="shared" ref="H169:I169" si="23">H157+H164+H165+H166+H167+H168+H163</f>
        <v>263512.50199999998</v>
      </c>
      <c r="I169" s="86">
        <f t="shared" si="23"/>
        <v>234109.02600000001</v>
      </c>
      <c r="J169" s="86">
        <f>I169/G169*100</f>
        <v>222.31319038237859</v>
      </c>
      <c r="K169" s="86">
        <f t="shared" si="15"/>
        <v>88.841714993848768</v>
      </c>
    </row>
    <row r="170" spans="1:12" ht="18.75">
      <c r="A170" s="230" t="s">
        <v>91</v>
      </c>
      <c r="B170" s="228">
        <v>7952300</v>
      </c>
      <c r="C170" s="32"/>
      <c r="D170" s="32"/>
      <c r="E170" s="229" t="s">
        <v>21</v>
      </c>
      <c r="F170" s="27"/>
      <c r="G170" s="130">
        <f>G171+G172+G173+G174+G175</f>
        <v>59853.114999999998</v>
      </c>
      <c r="H170" s="130">
        <f>H171+H172+H173+H174+H175</f>
        <v>50784.444000000003</v>
      </c>
      <c r="I170" s="130">
        <f>I171+I172+I173+I174+I175</f>
        <v>47826.164000000004</v>
      </c>
      <c r="J170" s="47">
        <f t="shared" ref="J170:J171" si="24">IF(I170/G170*100&lt;100,I170/G170*100,"более 100%")</f>
        <v>79.905889609922568</v>
      </c>
      <c r="K170" s="26">
        <f t="shared" si="15"/>
        <v>94.174830387037417</v>
      </c>
    </row>
    <row r="171" spans="1:12" ht="18.75">
      <c r="A171" s="230"/>
      <c r="B171" s="228"/>
      <c r="C171" s="32"/>
      <c r="D171" s="32"/>
      <c r="E171" s="229"/>
      <c r="F171" s="25">
        <v>225</v>
      </c>
      <c r="G171" s="130">
        <v>48449.720999999998</v>
      </c>
      <c r="H171" s="130">
        <v>39549.427000000003</v>
      </c>
      <c r="I171" s="130">
        <v>39549.427000000003</v>
      </c>
      <c r="J171" s="47">
        <f t="shared" si="24"/>
        <v>81.629834359624084</v>
      </c>
      <c r="K171" s="26">
        <f t="shared" si="15"/>
        <v>100</v>
      </c>
    </row>
    <row r="172" spans="1:12" ht="18.75">
      <c r="A172" s="230"/>
      <c r="B172" s="228"/>
      <c r="C172" s="32"/>
      <c r="D172" s="32"/>
      <c r="E172" s="229"/>
      <c r="F172" s="25">
        <v>226</v>
      </c>
      <c r="G172" s="130">
        <v>0</v>
      </c>
      <c r="H172" s="130">
        <v>231.22</v>
      </c>
      <c r="I172" s="130">
        <v>231.22</v>
      </c>
      <c r="J172" s="47">
        <v>0</v>
      </c>
      <c r="K172" s="26">
        <f t="shared" si="15"/>
        <v>100</v>
      </c>
      <c r="L172" t="s">
        <v>87</v>
      </c>
    </row>
    <row r="173" spans="1:12" ht="18.75">
      <c r="A173" s="230"/>
      <c r="B173" s="228"/>
      <c r="C173" s="32"/>
      <c r="D173" s="32"/>
      <c r="E173" s="229"/>
      <c r="F173" s="25">
        <v>310</v>
      </c>
      <c r="G173" s="130">
        <v>11393.394</v>
      </c>
      <c r="H173" s="130">
        <v>8675.0020000000004</v>
      </c>
      <c r="I173" s="130">
        <v>6793.9319999999998</v>
      </c>
      <c r="J173" s="47">
        <f>IF(I173/G173*100&lt;100,I173/G173*100,"более 100%")</f>
        <v>59.630449012822694</v>
      </c>
      <c r="K173" s="26">
        <f t="shared" si="15"/>
        <v>78.316200964564615</v>
      </c>
    </row>
    <row r="174" spans="1:12" ht="25.5" customHeight="1">
      <c r="A174" s="230"/>
      <c r="B174" s="228"/>
      <c r="C174" s="32"/>
      <c r="D174" s="32"/>
      <c r="E174" s="229"/>
      <c r="F174" s="25">
        <v>340</v>
      </c>
      <c r="G174" s="130">
        <v>10</v>
      </c>
      <c r="H174" s="130">
        <v>2328.7950000000001</v>
      </c>
      <c r="I174" s="130">
        <v>1251.585</v>
      </c>
      <c r="J174" s="47" t="str">
        <f>IF(I174/G174*100&lt;100,I174/G174*100,"более 100%")</f>
        <v>более 100%</v>
      </c>
      <c r="K174" s="26">
        <f t="shared" si="15"/>
        <v>53.743889006975706</v>
      </c>
    </row>
    <row r="175" spans="1:12" ht="0.75" hidden="1" customHeight="1">
      <c r="A175" s="230"/>
      <c r="B175" s="228"/>
      <c r="C175" s="32"/>
      <c r="D175" s="32"/>
      <c r="E175" s="229"/>
      <c r="F175" s="25">
        <v>340</v>
      </c>
      <c r="G175" s="130"/>
      <c r="H175" s="130"/>
      <c r="I175" s="130">
        <v>0</v>
      </c>
      <c r="J175" s="26" t="e">
        <f t="shared" ref="J175:J183" si="25">I175/G175*100</f>
        <v>#DIV/0!</v>
      </c>
      <c r="K175" s="26" t="e">
        <f t="shared" si="15"/>
        <v>#DIV/0!</v>
      </c>
    </row>
    <row r="176" spans="1:12" ht="42.75" hidden="1" customHeight="1">
      <c r="A176" s="185" t="s">
        <v>139</v>
      </c>
      <c r="B176" s="201">
        <v>1009001</v>
      </c>
      <c r="C176" s="32"/>
      <c r="D176" s="32"/>
      <c r="E176" s="203" t="s">
        <v>21</v>
      </c>
      <c r="F176" s="25"/>
      <c r="G176" s="130">
        <f>G177+G178</f>
        <v>0</v>
      </c>
      <c r="H176" s="130">
        <f t="shared" ref="H176:I176" si="26">H177+H178</f>
        <v>0</v>
      </c>
      <c r="I176" s="130">
        <f t="shared" si="26"/>
        <v>0</v>
      </c>
      <c r="J176" s="26"/>
      <c r="K176" s="26" t="e">
        <f t="shared" ref="K176" si="27">I176/H176*100</f>
        <v>#DIV/0!</v>
      </c>
    </row>
    <row r="177" spans="1:11" ht="42.75" hidden="1" customHeight="1">
      <c r="A177" s="213"/>
      <c r="B177" s="225"/>
      <c r="C177" s="32"/>
      <c r="D177" s="32"/>
      <c r="E177" s="209"/>
      <c r="F177" s="25">
        <v>225</v>
      </c>
      <c r="G177" s="130">
        <v>0</v>
      </c>
      <c r="H177" s="130"/>
      <c r="I177" s="130">
        <v>0</v>
      </c>
      <c r="J177" s="26"/>
      <c r="K177" s="26" t="e">
        <f t="shared" ref="K177:K178" si="28">I177/H177*100</f>
        <v>#DIV/0!</v>
      </c>
    </row>
    <row r="178" spans="1:11" ht="42.75" hidden="1" customHeight="1">
      <c r="A178" s="186"/>
      <c r="B178" s="202"/>
      <c r="C178" s="32"/>
      <c r="D178" s="32"/>
      <c r="E178" s="204"/>
      <c r="F178" s="25">
        <v>310</v>
      </c>
      <c r="G178" s="130">
        <v>0</v>
      </c>
      <c r="H178" s="130"/>
      <c r="I178" s="130">
        <v>0</v>
      </c>
      <c r="J178" s="26"/>
      <c r="K178" s="26" t="e">
        <f t="shared" si="28"/>
        <v>#DIV/0!</v>
      </c>
    </row>
    <row r="179" spans="1:11" ht="57.75" customHeight="1">
      <c r="A179" s="31" t="s">
        <v>81</v>
      </c>
      <c r="B179" s="32">
        <v>3150206</v>
      </c>
      <c r="C179" s="32"/>
      <c r="D179" s="32"/>
      <c r="E179" s="33" t="s">
        <v>21</v>
      </c>
      <c r="F179" s="32">
        <v>225</v>
      </c>
      <c r="G179" s="130">
        <v>0</v>
      </c>
      <c r="H179" s="130">
        <v>33364.881000000001</v>
      </c>
      <c r="I179" s="130">
        <v>30633.422999999999</v>
      </c>
      <c r="J179" s="26"/>
      <c r="K179" s="26">
        <f t="shared" si="15"/>
        <v>91.813374068380455</v>
      </c>
    </row>
    <row r="180" spans="1:11" ht="100.5" customHeight="1">
      <c r="A180" s="70" t="s">
        <v>120</v>
      </c>
      <c r="B180" s="67">
        <v>5202700</v>
      </c>
      <c r="C180" s="25"/>
      <c r="D180" s="25"/>
      <c r="E180" s="67">
        <v>500</v>
      </c>
      <c r="F180" s="25">
        <v>225</v>
      </c>
      <c r="G180" s="130">
        <v>0</v>
      </c>
      <c r="H180" s="130">
        <v>39912.803999999996</v>
      </c>
      <c r="I180" s="130">
        <v>24586.669000000002</v>
      </c>
      <c r="J180" s="26"/>
      <c r="K180" s="26">
        <f t="shared" si="15"/>
        <v>61.60095642491067</v>
      </c>
    </row>
    <row r="181" spans="1:11" ht="42" customHeight="1">
      <c r="A181" s="70" t="s">
        <v>121</v>
      </c>
      <c r="B181" s="67">
        <v>6000504</v>
      </c>
      <c r="C181" s="25"/>
      <c r="D181" s="25"/>
      <c r="E181" s="67">
        <v>500</v>
      </c>
      <c r="F181" s="25">
        <v>226</v>
      </c>
      <c r="G181" s="130">
        <v>0</v>
      </c>
      <c r="H181" s="130">
        <v>442.02199999999999</v>
      </c>
      <c r="I181" s="130">
        <v>344.40499999999997</v>
      </c>
      <c r="J181" s="26"/>
      <c r="K181" s="26">
        <f t="shared" ref="K181" si="29">I181/H181*100</f>
        <v>77.91580509567396</v>
      </c>
    </row>
    <row r="182" spans="1:11" ht="45.75" hidden="1" customHeight="1">
      <c r="A182" s="24" t="s">
        <v>61</v>
      </c>
      <c r="B182" s="33" t="s">
        <v>40</v>
      </c>
      <c r="C182" s="32"/>
      <c r="D182" s="32"/>
      <c r="E182" s="33" t="s">
        <v>21</v>
      </c>
      <c r="F182" s="32">
        <v>225</v>
      </c>
      <c r="G182" s="130"/>
      <c r="H182" s="130"/>
      <c r="I182" s="130"/>
      <c r="J182" s="26" t="e">
        <f t="shared" si="25"/>
        <v>#DIV/0!</v>
      </c>
      <c r="K182" s="26" t="e">
        <f t="shared" si="15"/>
        <v>#DIV/0!</v>
      </c>
    </row>
    <row r="183" spans="1:11" ht="36" customHeight="1">
      <c r="A183" s="24" t="s">
        <v>75</v>
      </c>
      <c r="B183" s="32">
        <v>6000599</v>
      </c>
      <c r="C183" s="55"/>
      <c r="D183" s="55"/>
      <c r="E183" s="33" t="s">
        <v>86</v>
      </c>
      <c r="F183" s="55">
        <v>242</v>
      </c>
      <c r="G183" s="130">
        <v>54</v>
      </c>
      <c r="H183" s="130">
        <v>54</v>
      </c>
      <c r="I183" s="130">
        <v>54</v>
      </c>
      <c r="J183" s="26">
        <f t="shared" si="25"/>
        <v>100</v>
      </c>
      <c r="K183" s="26">
        <f t="shared" si="15"/>
        <v>100</v>
      </c>
    </row>
    <row r="184" spans="1:11" s="72" customFormat="1" ht="36.75" customHeight="1">
      <c r="A184" s="82" t="s">
        <v>92</v>
      </c>
      <c r="B184" s="83"/>
      <c r="C184" s="84"/>
      <c r="D184" s="84"/>
      <c r="E184" s="85"/>
      <c r="F184" s="84"/>
      <c r="G184" s="86">
        <f>G170+G179+G180+G181+G182+G183+G176</f>
        <v>59907.114999999998</v>
      </c>
      <c r="H184" s="86">
        <f t="shared" ref="H184:I184" si="30">H170+H179+H180+H181+H182+H183+H176</f>
        <v>124558.15100000001</v>
      </c>
      <c r="I184" s="86">
        <f t="shared" si="30"/>
        <v>103444.66099999999</v>
      </c>
      <c r="J184" s="86">
        <f>I184/G184*100</f>
        <v>172.67508375257262</v>
      </c>
      <c r="K184" s="86">
        <f t="shared" si="15"/>
        <v>83.049290768614554</v>
      </c>
    </row>
    <row r="185" spans="1:11" ht="36.75" customHeight="1">
      <c r="A185" s="185" t="s">
        <v>93</v>
      </c>
      <c r="B185" s="201">
        <v>7952400</v>
      </c>
      <c r="C185" s="32"/>
      <c r="D185" s="32"/>
      <c r="E185" s="203" t="s">
        <v>21</v>
      </c>
      <c r="F185" s="32"/>
      <c r="G185" s="130">
        <f>G187+G188+G189+G190</f>
        <v>56301.599999999999</v>
      </c>
      <c r="H185" s="130">
        <f>H187+H188+H189+H190+H186</f>
        <v>52326.216</v>
      </c>
      <c r="I185" s="130">
        <f>I187+I188+I189+I190+I186</f>
        <v>52326.212</v>
      </c>
      <c r="J185" s="26">
        <f>I185/G185*100</f>
        <v>92.939120735467554</v>
      </c>
      <c r="K185" s="26">
        <f t="shared" si="15"/>
        <v>99.99999235564826</v>
      </c>
    </row>
    <row r="186" spans="1:11" ht="18" hidden="1" customHeight="1">
      <c r="A186" s="213"/>
      <c r="B186" s="225"/>
      <c r="C186" s="32"/>
      <c r="D186" s="32"/>
      <c r="E186" s="209"/>
      <c r="F186" s="32">
        <v>222</v>
      </c>
      <c r="G186" s="130"/>
      <c r="H186" s="130"/>
      <c r="I186" s="130"/>
      <c r="J186" s="26"/>
      <c r="K186" s="26" t="e">
        <f t="shared" si="15"/>
        <v>#DIV/0!</v>
      </c>
    </row>
    <row r="187" spans="1:11" ht="21.75" customHeight="1">
      <c r="A187" s="213"/>
      <c r="B187" s="225"/>
      <c r="C187" s="32"/>
      <c r="D187" s="32"/>
      <c r="E187" s="209"/>
      <c r="F187" s="32">
        <v>225</v>
      </c>
      <c r="G187" s="130">
        <v>49556.4</v>
      </c>
      <c r="H187" s="130">
        <v>51212.622000000003</v>
      </c>
      <c r="I187" s="130">
        <v>51212.622000000003</v>
      </c>
      <c r="J187" s="26">
        <f t="shared" ref="J187:J198" si="31">I187/G187*100</f>
        <v>103.34209506743832</v>
      </c>
      <c r="K187" s="26">
        <f t="shared" si="15"/>
        <v>100</v>
      </c>
    </row>
    <row r="188" spans="1:11" ht="22.5" customHeight="1">
      <c r="A188" s="213"/>
      <c r="B188" s="225"/>
      <c r="C188" s="32"/>
      <c r="D188" s="32"/>
      <c r="E188" s="209"/>
      <c r="F188" s="32">
        <v>226</v>
      </c>
      <c r="G188" s="130">
        <v>491.7</v>
      </c>
      <c r="H188" s="130">
        <v>160.47499999999999</v>
      </c>
      <c r="I188" s="130">
        <v>160.471</v>
      </c>
      <c r="J188" s="26">
        <f t="shared" si="31"/>
        <v>32.635956884279032</v>
      </c>
      <c r="K188" s="26">
        <f t="shared" si="15"/>
        <v>99.997507399906539</v>
      </c>
    </row>
    <row r="189" spans="1:11" ht="16.5" customHeight="1">
      <c r="A189" s="213"/>
      <c r="B189" s="225"/>
      <c r="C189" s="32"/>
      <c r="D189" s="32"/>
      <c r="E189" s="209"/>
      <c r="F189" s="32">
        <v>310</v>
      </c>
      <c r="G189" s="130">
        <v>5183.2</v>
      </c>
      <c r="H189" s="130">
        <v>0</v>
      </c>
      <c r="I189" s="130">
        <v>0</v>
      </c>
      <c r="J189" s="26">
        <f t="shared" si="31"/>
        <v>0</v>
      </c>
      <c r="K189" s="26"/>
    </row>
    <row r="190" spans="1:11" ht="16.5" customHeight="1">
      <c r="A190" s="186"/>
      <c r="B190" s="202"/>
      <c r="C190" s="32"/>
      <c r="D190" s="32"/>
      <c r="E190" s="204"/>
      <c r="F190" s="32">
        <v>340</v>
      </c>
      <c r="G190" s="130">
        <v>1070.3</v>
      </c>
      <c r="H190" s="130">
        <v>953.11900000000003</v>
      </c>
      <c r="I190" s="130">
        <v>953.11900000000003</v>
      </c>
      <c r="J190" s="26">
        <f t="shared" si="31"/>
        <v>89.051574324955624</v>
      </c>
      <c r="K190" s="26">
        <f t="shared" si="15"/>
        <v>100</v>
      </c>
    </row>
    <row r="191" spans="1:11" ht="56.25" customHeight="1">
      <c r="A191" s="31" t="s">
        <v>81</v>
      </c>
      <c r="B191" s="55">
        <v>3150206</v>
      </c>
      <c r="C191" s="55"/>
      <c r="D191" s="55"/>
      <c r="E191" s="33" t="s">
        <v>94</v>
      </c>
      <c r="F191" s="55">
        <v>225</v>
      </c>
      <c r="G191" s="130">
        <v>0</v>
      </c>
      <c r="H191" s="130">
        <v>2332.11</v>
      </c>
      <c r="I191" s="130">
        <v>2332.11</v>
      </c>
      <c r="J191" s="26"/>
      <c r="K191" s="26">
        <f t="shared" si="15"/>
        <v>100</v>
      </c>
    </row>
    <row r="192" spans="1:11" ht="57.75" customHeight="1">
      <c r="A192" s="31" t="s">
        <v>81</v>
      </c>
      <c r="B192" s="55">
        <v>3150206</v>
      </c>
      <c r="C192" s="55"/>
      <c r="D192" s="55"/>
      <c r="E192" s="33" t="s">
        <v>21</v>
      </c>
      <c r="F192" s="55">
        <v>225</v>
      </c>
      <c r="G192" s="130">
        <v>0</v>
      </c>
      <c r="H192" s="130">
        <f>21058.01-H191</f>
        <v>18725.899999999998</v>
      </c>
      <c r="I192" s="130">
        <f>9906.164-I191</f>
        <v>7574.0540000000001</v>
      </c>
      <c r="J192" s="26"/>
      <c r="K192" s="26">
        <f t="shared" si="15"/>
        <v>40.44694247005485</v>
      </c>
    </row>
    <row r="193" spans="1:11" ht="98.25" customHeight="1">
      <c r="A193" s="70" t="s">
        <v>120</v>
      </c>
      <c r="B193" s="67">
        <v>5202700</v>
      </c>
      <c r="C193" s="25"/>
      <c r="D193" s="25"/>
      <c r="E193" s="67">
        <v>500</v>
      </c>
      <c r="F193" s="25">
        <v>225</v>
      </c>
      <c r="G193" s="130">
        <v>0</v>
      </c>
      <c r="H193" s="130">
        <v>24257.8</v>
      </c>
      <c r="I193" s="130">
        <v>11973.54</v>
      </c>
      <c r="J193" s="26"/>
      <c r="K193" s="26">
        <f t="shared" si="15"/>
        <v>49.359546207817694</v>
      </c>
    </row>
    <row r="194" spans="1:11" ht="43.5" customHeight="1">
      <c r="A194" s="70" t="s">
        <v>121</v>
      </c>
      <c r="B194" s="67">
        <v>6000504</v>
      </c>
      <c r="C194" s="25"/>
      <c r="D194" s="25"/>
      <c r="E194" s="67">
        <v>500</v>
      </c>
      <c r="F194" s="25">
        <v>226</v>
      </c>
      <c r="G194" s="130">
        <v>0</v>
      </c>
      <c r="H194" s="130">
        <v>49.968000000000004</v>
      </c>
      <c r="I194" s="130">
        <v>49.968000000000004</v>
      </c>
      <c r="J194" s="26"/>
      <c r="K194" s="26">
        <f t="shared" si="15"/>
        <v>100</v>
      </c>
    </row>
    <row r="195" spans="1:11" ht="29.25" hidden="1" customHeight="1">
      <c r="A195" s="24" t="s">
        <v>61</v>
      </c>
      <c r="B195" s="33" t="s">
        <v>40</v>
      </c>
      <c r="C195" s="32"/>
      <c r="D195" s="32"/>
      <c r="E195" s="33" t="s">
        <v>21</v>
      </c>
      <c r="F195" s="32">
        <v>225</v>
      </c>
      <c r="G195" s="130"/>
      <c r="H195" s="130"/>
      <c r="I195" s="130"/>
      <c r="J195" s="26" t="e">
        <f t="shared" si="31"/>
        <v>#DIV/0!</v>
      </c>
      <c r="K195" s="26" t="e">
        <f t="shared" si="15"/>
        <v>#DIV/0!</v>
      </c>
    </row>
    <row r="196" spans="1:11" ht="30.75" customHeight="1">
      <c r="A196" s="24" t="s">
        <v>75</v>
      </c>
      <c r="B196" s="32">
        <v>6000599</v>
      </c>
      <c r="C196" s="55"/>
      <c r="D196" s="55"/>
      <c r="E196" s="33" t="s">
        <v>86</v>
      </c>
      <c r="F196" s="55">
        <v>242</v>
      </c>
      <c r="G196" s="130">
        <v>10</v>
      </c>
      <c r="H196" s="130">
        <v>10</v>
      </c>
      <c r="I196" s="130">
        <v>10</v>
      </c>
      <c r="J196" s="26">
        <f t="shared" si="31"/>
        <v>100</v>
      </c>
      <c r="K196" s="26">
        <f t="shared" si="15"/>
        <v>100</v>
      </c>
    </row>
    <row r="197" spans="1:11" s="72" customFormat="1" ht="42" customHeight="1">
      <c r="A197" s="82" t="s">
        <v>95</v>
      </c>
      <c r="B197" s="83"/>
      <c r="C197" s="84"/>
      <c r="D197" s="84"/>
      <c r="E197" s="85"/>
      <c r="F197" s="84"/>
      <c r="G197" s="86">
        <f>G185+G191+G192+G193+G194+G195+G196</f>
        <v>56311.6</v>
      </c>
      <c r="H197" s="86">
        <f>H185+H191+H192+H193+H194+H195+H196</f>
        <v>97701.993999999992</v>
      </c>
      <c r="I197" s="86">
        <f>I185+I191+I192+I193+I194+I195+I196</f>
        <v>74265.883999999991</v>
      </c>
      <c r="J197" s="86">
        <f t="shared" si="31"/>
        <v>131.88381079564422</v>
      </c>
      <c r="K197" s="86">
        <f t="shared" si="15"/>
        <v>76.012659475506709</v>
      </c>
    </row>
    <row r="198" spans="1:11" ht="50.25" customHeight="1">
      <c r="A198" s="185" t="s">
        <v>96</v>
      </c>
      <c r="B198" s="228">
        <v>7952500</v>
      </c>
      <c r="C198" s="32"/>
      <c r="D198" s="32"/>
      <c r="E198" s="229" t="s">
        <v>21</v>
      </c>
      <c r="F198" s="27"/>
      <c r="G198" s="130">
        <f>G199+G200+G201+G202+G203</f>
        <v>75305.8</v>
      </c>
      <c r="H198" s="130">
        <f>H199+H200+H201+H202+H203</f>
        <v>76935.661000000007</v>
      </c>
      <c r="I198" s="130">
        <f>I199+I200+I201+I202+I203</f>
        <v>76935.665999999997</v>
      </c>
      <c r="J198" s="26">
        <f t="shared" si="31"/>
        <v>102.1643299719278</v>
      </c>
      <c r="K198" s="26">
        <f t="shared" si="15"/>
        <v>100.00000649893681</v>
      </c>
    </row>
    <row r="199" spans="1:11" ht="21.75" hidden="1" customHeight="1">
      <c r="A199" s="213"/>
      <c r="B199" s="228"/>
      <c r="C199" s="32"/>
      <c r="D199" s="32"/>
      <c r="E199" s="229"/>
      <c r="F199" s="25">
        <v>222</v>
      </c>
      <c r="G199" s="130"/>
      <c r="H199" s="130"/>
      <c r="I199" s="130"/>
      <c r="J199" s="26"/>
      <c r="K199" s="26" t="e">
        <f t="shared" si="15"/>
        <v>#DIV/0!</v>
      </c>
    </row>
    <row r="200" spans="1:11" ht="19.5" customHeight="1">
      <c r="A200" s="213"/>
      <c r="B200" s="228"/>
      <c r="C200" s="32"/>
      <c r="D200" s="32"/>
      <c r="E200" s="229"/>
      <c r="F200" s="25">
        <v>225</v>
      </c>
      <c r="G200" s="130">
        <v>67133.3</v>
      </c>
      <c r="H200" s="130">
        <v>69206.803</v>
      </c>
      <c r="I200" s="130">
        <v>69206.801999999996</v>
      </c>
      <c r="J200" s="26">
        <f t="shared" ref="J200:J245" si="32">I200/G200*100</f>
        <v>103.08863410557801</v>
      </c>
      <c r="K200" s="26">
        <f t="shared" si="15"/>
        <v>99.999998555055342</v>
      </c>
    </row>
    <row r="201" spans="1:11" ht="19.5" customHeight="1">
      <c r="A201" s="213"/>
      <c r="B201" s="228"/>
      <c r="C201" s="32"/>
      <c r="D201" s="32"/>
      <c r="E201" s="229"/>
      <c r="F201" s="25">
        <v>226</v>
      </c>
      <c r="G201" s="130">
        <v>0</v>
      </c>
      <c r="H201" s="130">
        <v>318.92099999999999</v>
      </c>
      <c r="I201" s="130">
        <v>318.92099999999999</v>
      </c>
      <c r="J201" s="26"/>
      <c r="K201" s="26">
        <f t="shared" si="15"/>
        <v>100</v>
      </c>
    </row>
    <row r="202" spans="1:11" ht="18.75" customHeight="1">
      <c r="A202" s="213"/>
      <c r="B202" s="228"/>
      <c r="C202" s="32"/>
      <c r="D202" s="32"/>
      <c r="E202" s="229"/>
      <c r="F202" s="25">
        <v>310</v>
      </c>
      <c r="G202" s="130">
        <v>8172.5</v>
      </c>
      <c r="H202" s="130">
        <v>7136.9369999999999</v>
      </c>
      <c r="I202" s="130">
        <v>7136.9369999999999</v>
      </c>
      <c r="J202" s="26">
        <f t="shared" si="32"/>
        <v>87.32868767207097</v>
      </c>
      <c r="K202" s="26">
        <f t="shared" si="15"/>
        <v>100</v>
      </c>
    </row>
    <row r="203" spans="1:11" ht="17.25" customHeight="1">
      <c r="A203" s="186"/>
      <c r="B203" s="228"/>
      <c r="C203" s="32"/>
      <c r="D203" s="32"/>
      <c r="E203" s="229"/>
      <c r="F203" s="25">
        <v>340</v>
      </c>
      <c r="G203" s="130"/>
      <c r="H203" s="130">
        <v>273</v>
      </c>
      <c r="I203" s="130">
        <v>273.00599999999997</v>
      </c>
      <c r="J203" s="26"/>
      <c r="K203" s="26">
        <f t="shared" si="15"/>
        <v>100.00219780219778</v>
      </c>
    </row>
    <row r="204" spans="1:11" ht="54" customHeight="1">
      <c r="A204" s="31" t="s">
        <v>81</v>
      </c>
      <c r="B204" s="32">
        <v>3150206</v>
      </c>
      <c r="C204" s="32"/>
      <c r="D204" s="32"/>
      <c r="E204" s="33" t="s">
        <v>21</v>
      </c>
      <c r="F204" s="32">
        <v>225</v>
      </c>
      <c r="G204" s="130">
        <v>0</v>
      </c>
      <c r="H204" s="130">
        <v>48162.012999999999</v>
      </c>
      <c r="I204" s="130">
        <v>44311.231</v>
      </c>
      <c r="J204" s="26"/>
      <c r="K204" s="26">
        <f t="shared" ref="K204:K245" si="33">I204/H204*100</f>
        <v>92.00452439560614</v>
      </c>
    </row>
    <row r="205" spans="1:11" ht="105" customHeight="1">
      <c r="A205" s="70" t="s">
        <v>120</v>
      </c>
      <c r="B205" s="67">
        <v>5202700</v>
      </c>
      <c r="C205" s="25"/>
      <c r="D205" s="25"/>
      <c r="E205" s="67">
        <v>500</v>
      </c>
      <c r="F205" s="25">
        <v>225</v>
      </c>
      <c r="G205" s="130">
        <v>0</v>
      </c>
      <c r="H205" s="130">
        <v>67351.437000000005</v>
      </c>
      <c r="I205" s="130">
        <v>56671.400999999998</v>
      </c>
      <c r="J205" s="26"/>
      <c r="K205" s="26">
        <f t="shared" si="33"/>
        <v>84.142823856898545</v>
      </c>
    </row>
    <row r="206" spans="1:11" ht="42" customHeight="1">
      <c r="A206" s="70" t="s">
        <v>121</v>
      </c>
      <c r="B206" s="67">
        <v>6000504</v>
      </c>
      <c r="C206" s="25"/>
      <c r="D206" s="25"/>
      <c r="E206" s="67">
        <v>500</v>
      </c>
      <c r="F206" s="25">
        <v>226</v>
      </c>
      <c r="G206" s="130">
        <v>0</v>
      </c>
      <c r="H206" s="130">
        <v>538.476</v>
      </c>
      <c r="I206" s="130">
        <v>538.47500000000002</v>
      </c>
      <c r="J206" s="26"/>
      <c r="K206" s="26">
        <f t="shared" ref="K206" si="34">I206/H206*100</f>
        <v>99.99981429070192</v>
      </c>
    </row>
    <row r="207" spans="1:11" ht="47.25" hidden="1" customHeight="1">
      <c r="A207" s="24" t="s">
        <v>61</v>
      </c>
      <c r="B207" s="33" t="s">
        <v>40</v>
      </c>
      <c r="C207" s="25"/>
      <c r="D207" s="25"/>
      <c r="E207" s="33" t="s">
        <v>21</v>
      </c>
      <c r="F207" s="25">
        <v>225</v>
      </c>
      <c r="G207" s="130"/>
      <c r="H207" s="130"/>
      <c r="I207" s="130"/>
      <c r="J207" s="26" t="e">
        <f t="shared" ref="J207:J208" si="35">I207/G207*100</f>
        <v>#DIV/0!</v>
      </c>
      <c r="K207" s="26" t="e">
        <f t="shared" si="33"/>
        <v>#DIV/0!</v>
      </c>
    </row>
    <row r="208" spans="1:11" ht="37.5" customHeight="1">
      <c r="A208" s="24" t="s">
        <v>75</v>
      </c>
      <c r="B208" s="32">
        <v>6000599</v>
      </c>
      <c r="C208" s="55"/>
      <c r="D208" s="55"/>
      <c r="E208" s="33" t="s">
        <v>86</v>
      </c>
      <c r="F208" s="55">
        <v>242</v>
      </c>
      <c r="G208" s="130">
        <v>31.28</v>
      </c>
      <c r="H208" s="130">
        <v>70.099999999999994</v>
      </c>
      <c r="I208" s="130">
        <v>70.099999999999994</v>
      </c>
      <c r="J208" s="47">
        <f t="shared" si="35"/>
        <v>224.10485933503833</v>
      </c>
      <c r="K208" s="26">
        <f t="shared" si="33"/>
        <v>100</v>
      </c>
    </row>
    <row r="209" spans="1:11" s="72" customFormat="1" ht="39.75" customHeight="1">
      <c r="A209" s="82" t="s">
        <v>97</v>
      </c>
      <c r="B209" s="83"/>
      <c r="C209" s="84"/>
      <c r="D209" s="84"/>
      <c r="E209" s="85"/>
      <c r="F209" s="84"/>
      <c r="G209" s="86">
        <f>G198+G204+G205+G206+G207+G208</f>
        <v>75337.08</v>
      </c>
      <c r="H209" s="86">
        <f>H198+H204+H205+H206+H207+H208</f>
        <v>193057.68700000001</v>
      </c>
      <c r="I209" s="86">
        <f>I198+I204+I205+I206+I207+I208</f>
        <v>178526.87300000002</v>
      </c>
      <c r="J209" s="86">
        <f t="shared" si="32"/>
        <v>236.97078915190241</v>
      </c>
      <c r="K209" s="86">
        <f t="shared" si="33"/>
        <v>92.473330523223368</v>
      </c>
    </row>
    <row r="210" spans="1:11" ht="41.25" customHeight="1">
      <c r="A210" s="185" t="s">
        <v>98</v>
      </c>
      <c r="B210" s="201">
        <v>7952600</v>
      </c>
      <c r="C210" s="25"/>
      <c r="D210" s="25"/>
      <c r="E210" s="203" t="s">
        <v>21</v>
      </c>
      <c r="F210" s="27"/>
      <c r="G210" s="130">
        <f>G213+G214+G217+G218+G219</f>
        <v>75898.659</v>
      </c>
      <c r="H210" s="130">
        <f>H213+H214+H215+H216+H217+H218+H219</f>
        <v>75381.569000000003</v>
      </c>
      <c r="I210" s="130">
        <f>I213+I214+I215+I216+I217+I218+I219</f>
        <v>75381.569000000003</v>
      </c>
      <c r="J210" s="26">
        <f t="shared" si="32"/>
        <v>99.318709965613493</v>
      </c>
      <c r="K210" s="26">
        <f t="shared" si="33"/>
        <v>100</v>
      </c>
    </row>
    <row r="211" spans="1:11" ht="18" hidden="1" customHeight="1">
      <c r="A211" s="213"/>
      <c r="B211" s="225"/>
      <c r="C211" s="25"/>
      <c r="D211" s="25"/>
      <c r="E211" s="209"/>
      <c r="F211" s="27">
        <v>241</v>
      </c>
      <c r="G211" s="130"/>
      <c r="H211" s="130"/>
      <c r="I211" s="130">
        <v>0</v>
      </c>
      <c r="J211" s="26" t="e">
        <f t="shared" si="32"/>
        <v>#DIV/0!</v>
      </c>
      <c r="K211" s="26" t="e">
        <f t="shared" si="33"/>
        <v>#DIV/0!</v>
      </c>
    </row>
    <row r="212" spans="1:11" ht="21.75" hidden="1" customHeight="1">
      <c r="A212" s="213"/>
      <c r="B212" s="225"/>
      <c r="C212" s="25"/>
      <c r="D212" s="25"/>
      <c r="E212" s="209"/>
      <c r="F212" s="27"/>
      <c r="G212" s="130">
        <f>G213+G214+G215+G216+G226</f>
        <v>66198.659</v>
      </c>
      <c r="H212" s="130">
        <f>H213+H214+H215+H216+H226</f>
        <v>65681.569000000003</v>
      </c>
      <c r="I212" s="130">
        <f>I213+I214+I215+I216+I226</f>
        <v>65681.569000000003</v>
      </c>
      <c r="J212" s="26">
        <f t="shared" si="32"/>
        <v>99.218881458006578</v>
      </c>
      <c r="K212" s="26">
        <f t="shared" si="33"/>
        <v>100</v>
      </c>
    </row>
    <row r="213" spans="1:11" ht="21" customHeight="1">
      <c r="A213" s="213"/>
      <c r="B213" s="225"/>
      <c r="C213" s="25"/>
      <c r="D213" s="25"/>
      <c r="E213" s="209"/>
      <c r="F213" s="25">
        <v>225</v>
      </c>
      <c r="G213" s="130">
        <v>64170.173000000003</v>
      </c>
      <c r="H213" s="130">
        <v>63908.328000000001</v>
      </c>
      <c r="I213" s="130">
        <v>63908.328000000001</v>
      </c>
      <c r="J213" s="26">
        <f t="shared" si="32"/>
        <v>99.591952167559214</v>
      </c>
      <c r="K213" s="26">
        <f t="shared" si="33"/>
        <v>100</v>
      </c>
    </row>
    <row r="214" spans="1:11" ht="18.75">
      <c r="A214" s="213"/>
      <c r="B214" s="225"/>
      <c r="C214" s="25"/>
      <c r="D214" s="25"/>
      <c r="E214" s="209"/>
      <c r="F214" s="25">
        <v>226</v>
      </c>
      <c r="G214" s="130">
        <v>2028.4860000000001</v>
      </c>
      <c r="H214" s="130">
        <v>313.89100000000002</v>
      </c>
      <c r="I214" s="130">
        <v>313.89100000000002</v>
      </c>
      <c r="J214" s="26">
        <f t="shared" si="32"/>
        <v>15.474151657936016</v>
      </c>
      <c r="K214" s="26">
        <f t="shared" si="33"/>
        <v>100</v>
      </c>
    </row>
    <row r="215" spans="1:11" ht="15.75" customHeight="1">
      <c r="A215" s="213"/>
      <c r="B215" s="225"/>
      <c r="C215" s="25"/>
      <c r="D215" s="25"/>
      <c r="E215" s="209"/>
      <c r="F215" s="25">
        <v>310</v>
      </c>
      <c r="G215" s="130">
        <v>0</v>
      </c>
      <c r="H215" s="130">
        <v>1221.6189999999999</v>
      </c>
      <c r="I215" s="130">
        <v>1221.6189999999999</v>
      </c>
      <c r="J215" s="26"/>
      <c r="K215" s="26">
        <f t="shared" si="33"/>
        <v>100</v>
      </c>
    </row>
    <row r="216" spans="1:11" ht="16.5" customHeight="1">
      <c r="A216" s="213"/>
      <c r="B216" s="225"/>
      <c r="C216" s="25"/>
      <c r="D216" s="25"/>
      <c r="E216" s="209"/>
      <c r="F216" s="25">
        <v>340</v>
      </c>
      <c r="G216" s="130">
        <v>0</v>
      </c>
      <c r="H216" s="130">
        <v>237.73099999999999</v>
      </c>
      <c r="I216" s="130">
        <v>237.73099999999999</v>
      </c>
      <c r="J216" s="26"/>
      <c r="K216" s="26">
        <f t="shared" si="33"/>
        <v>100</v>
      </c>
    </row>
    <row r="217" spans="1:11" ht="22.5" hidden="1" customHeight="1">
      <c r="A217" s="213"/>
      <c r="B217" s="225"/>
      <c r="C217" s="25"/>
      <c r="D217" s="25"/>
      <c r="E217" s="209"/>
      <c r="F217" s="25">
        <v>310</v>
      </c>
      <c r="G217" s="130"/>
      <c r="H217" s="130"/>
      <c r="I217" s="130"/>
      <c r="J217" s="26" t="e">
        <f t="shared" si="32"/>
        <v>#DIV/0!</v>
      </c>
      <c r="K217" s="26" t="e">
        <f t="shared" si="33"/>
        <v>#DIV/0!</v>
      </c>
    </row>
    <row r="218" spans="1:11" ht="27.75" hidden="1" customHeight="1">
      <c r="A218" s="213"/>
      <c r="B218" s="225"/>
      <c r="C218" s="25"/>
      <c r="D218" s="25"/>
      <c r="E218" s="204"/>
      <c r="F218" s="25">
        <v>340</v>
      </c>
      <c r="G218" s="130"/>
      <c r="H218" s="130"/>
      <c r="I218" s="130"/>
      <c r="J218" s="26" t="e">
        <f t="shared" si="32"/>
        <v>#DIV/0!</v>
      </c>
      <c r="K218" s="26" t="e">
        <f t="shared" si="33"/>
        <v>#DIV/0!</v>
      </c>
    </row>
    <row r="219" spans="1:11" ht="22.5" customHeight="1">
      <c r="A219" s="186"/>
      <c r="B219" s="202"/>
      <c r="C219" s="25"/>
      <c r="D219" s="25"/>
      <c r="E219" s="69" t="s">
        <v>13</v>
      </c>
      <c r="F219" s="32">
        <v>241</v>
      </c>
      <c r="G219" s="130">
        <v>9700</v>
      </c>
      <c r="H219" s="130">
        <v>9700</v>
      </c>
      <c r="I219" s="130">
        <v>9700</v>
      </c>
      <c r="J219" s="26">
        <f t="shared" si="32"/>
        <v>100</v>
      </c>
      <c r="K219" s="26">
        <f t="shared" si="33"/>
        <v>100</v>
      </c>
    </row>
    <row r="220" spans="1:11" ht="43.5" hidden="1" customHeight="1">
      <c r="A220" s="185" t="s">
        <v>140</v>
      </c>
      <c r="B220" s="201">
        <v>7953600</v>
      </c>
      <c r="C220" s="25"/>
      <c r="D220" s="25"/>
      <c r="E220" s="203" t="s">
        <v>21</v>
      </c>
      <c r="F220" s="32"/>
      <c r="G220" s="130">
        <f>G221+G222</f>
        <v>0</v>
      </c>
      <c r="H220" s="130">
        <f>H221+H222</f>
        <v>0</v>
      </c>
      <c r="I220" s="130">
        <f>I221+I222</f>
        <v>0</v>
      </c>
      <c r="J220" s="26" t="e">
        <f t="shared" si="32"/>
        <v>#DIV/0!</v>
      </c>
      <c r="K220" s="26" t="e">
        <f t="shared" ref="K220:K222" si="36">I220/H220*100</f>
        <v>#DIV/0!</v>
      </c>
    </row>
    <row r="221" spans="1:11" ht="43.5" hidden="1" customHeight="1">
      <c r="A221" s="213"/>
      <c r="B221" s="225"/>
      <c r="C221" s="25"/>
      <c r="D221" s="25"/>
      <c r="E221" s="209"/>
      <c r="F221" s="32">
        <v>225</v>
      </c>
      <c r="G221" s="130">
        <v>0</v>
      </c>
      <c r="H221" s="130"/>
      <c r="I221" s="130">
        <v>0</v>
      </c>
      <c r="J221" s="26" t="e">
        <f t="shared" si="32"/>
        <v>#DIV/0!</v>
      </c>
      <c r="K221" s="26" t="e">
        <f t="shared" si="36"/>
        <v>#DIV/0!</v>
      </c>
    </row>
    <row r="222" spans="1:11" ht="43.5" hidden="1" customHeight="1">
      <c r="A222" s="186"/>
      <c r="B222" s="202"/>
      <c r="C222" s="25"/>
      <c r="D222" s="25"/>
      <c r="E222" s="204"/>
      <c r="F222" s="32">
        <v>226</v>
      </c>
      <c r="G222" s="130">
        <v>0</v>
      </c>
      <c r="H222" s="130"/>
      <c r="I222" s="130">
        <v>0</v>
      </c>
      <c r="J222" s="26" t="e">
        <f t="shared" si="32"/>
        <v>#DIV/0!</v>
      </c>
      <c r="K222" s="26" t="e">
        <f t="shared" si="36"/>
        <v>#DIV/0!</v>
      </c>
    </row>
    <row r="223" spans="1:11" ht="63.75" customHeight="1">
      <c r="A223" s="31" t="s">
        <v>81</v>
      </c>
      <c r="B223" s="32">
        <v>3150206</v>
      </c>
      <c r="C223" s="32"/>
      <c r="D223" s="32"/>
      <c r="E223" s="33" t="s">
        <v>21</v>
      </c>
      <c r="F223" s="32">
        <v>225</v>
      </c>
      <c r="G223" s="130">
        <v>0</v>
      </c>
      <c r="H223" s="130">
        <v>35632.826999999997</v>
      </c>
      <c r="I223" s="130">
        <v>27835.963</v>
      </c>
      <c r="J223" s="26"/>
      <c r="K223" s="26">
        <f t="shared" si="33"/>
        <v>78.118873363598127</v>
      </c>
    </row>
    <row r="224" spans="1:11" ht="107.25" customHeight="1">
      <c r="A224" s="70" t="s">
        <v>120</v>
      </c>
      <c r="B224" s="67">
        <v>5202700</v>
      </c>
      <c r="C224" s="25"/>
      <c r="D224" s="25"/>
      <c r="E224" s="67">
        <v>500</v>
      </c>
      <c r="F224" s="25">
        <v>225</v>
      </c>
      <c r="G224" s="130">
        <v>0</v>
      </c>
      <c r="H224" s="130">
        <v>45970.006999999998</v>
      </c>
      <c r="I224" s="130">
        <v>28958.955000000002</v>
      </c>
      <c r="J224" s="26"/>
      <c r="K224" s="26">
        <f t="shared" si="33"/>
        <v>62.995324320920822</v>
      </c>
    </row>
    <row r="225" spans="1:11" ht="42.75" customHeight="1">
      <c r="A225" s="70" t="s">
        <v>121</v>
      </c>
      <c r="B225" s="67">
        <v>6000504</v>
      </c>
      <c r="C225" s="25"/>
      <c r="D225" s="25"/>
      <c r="E225" s="67">
        <v>500</v>
      </c>
      <c r="F225" s="25">
        <v>226</v>
      </c>
      <c r="G225" s="130">
        <v>0</v>
      </c>
      <c r="H225" s="130">
        <v>350</v>
      </c>
      <c r="I225" s="130">
        <v>304.24599999999998</v>
      </c>
      <c r="J225" s="26"/>
      <c r="K225" s="26">
        <f t="shared" si="33"/>
        <v>86.927428571428564</v>
      </c>
    </row>
    <row r="226" spans="1:11" ht="42.75" hidden="1" customHeight="1">
      <c r="A226" s="24" t="s">
        <v>61</v>
      </c>
      <c r="B226" s="33" t="s">
        <v>40</v>
      </c>
      <c r="C226" s="25"/>
      <c r="D226" s="25"/>
      <c r="E226" s="33" t="s">
        <v>21</v>
      </c>
      <c r="F226" s="32">
        <v>225</v>
      </c>
      <c r="G226" s="130"/>
      <c r="H226" s="130"/>
      <c r="I226" s="130"/>
      <c r="J226" s="26" t="e">
        <f t="shared" si="32"/>
        <v>#DIV/0!</v>
      </c>
      <c r="K226" s="26" t="e">
        <f t="shared" si="33"/>
        <v>#DIV/0!</v>
      </c>
    </row>
    <row r="227" spans="1:11" ht="38.25" customHeight="1">
      <c r="A227" s="24" t="s">
        <v>75</v>
      </c>
      <c r="B227" s="32">
        <v>6000599</v>
      </c>
      <c r="C227" s="55"/>
      <c r="D227" s="55"/>
      <c r="E227" s="33" t="s">
        <v>86</v>
      </c>
      <c r="F227" s="32">
        <v>242</v>
      </c>
      <c r="G227" s="130">
        <v>140</v>
      </c>
      <c r="H227" s="130">
        <v>140</v>
      </c>
      <c r="I227" s="130">
        <v>140</v>
      </c>
      <c r="J227" s="26">
        <f t="shared" si="32"/>
        <v>100</v>
      </c>
      <c r="K227" s="26">
        <f t="shared" si="33"/>
        <v>100</v>
      </c>
    </row>
    <row r="228" spans="1:11" s="72" customFormat="1" ht="41.25" customHeight="1">
      <c r="A228" s="82" t="s">
        <v>99</v>
      </c>
      <c r="B228" s="83"/>
      <c r="C228" s="84"/>
      <c r="D228" s="84"/>
      <c r="E228" s="85"/>
      <c r="F228" s="84"/>
      <c r="G228" s="86">
        <f>G210+G223+G224+G225+G226+G227+G220</f>
        <v>76038.659</v>
      </c>
      <c r="H228" s="86">
        <f t="shared" ref="H228:I228" si="37">H210+H223+H224+H225+H226+H227+H220</f>
        <v>157474.40299999999</v>
      </c>
      <c r="I228" s="86">
        <f t="shared" si="37"/>
        <v>132620.73300000004</v>
      </c>
      <c r="J228" s="86">
        <f t="shared" si="32"/>
        <v>174.41224601291304</v>
      </c>
      <c r="K228" s="86">
        <f t="shared" si="33"/>
        <v>84.217327053464075</v>
      </c>
    </row>
    <row r="229" spans="1:11" s="72" customFormat="1" ht="47.25" customHeight="1">
      <c r="A229" s="71" t="s">
        <v>100</v>
      </c>
      <c r="B229" s="73"/>
      <c r="C229" s="27"/>
      <c r="D229" s="27"/>
      <c r="E229" s="74"/>
      <c r="F229" s="27"/>
      <c r="G229" s="23">
        <f>G230+G241</f>
        <v>31017.583999999995</v>
      </c>
      <c r="H229" s="23">
        <f>H230+H241</f>
        <v>27171.067999999999</v>
      </c>
      <c r="I229" s="23">
        <f>I230+I241</f>
        <v>27171.067999999999</v>
      </c>
      <c r="J229" s="23">
        <f t="shared" si="32"/>
        <v>87.598918084658052</v>
      </c>
      <c r="K229" s="23">
        <f t="shared" si="33"/>
        <v>100</v>
      </c>
    </row>
    <row r="230" spans="1:11" s="72" customFormat="1" ht="18.75">
      <c r="A230" s="205" t="s">
        <v>101</v>
      </c>
      <c r="B230" s="33" t="s">
        <v>102</v>
      </c>
      <c r="C230" s="33" t="s">
        <v>103</v>
      </c>
      <c r="D230" s="33" t="s">
        <v>104</v>
      </c>
      <c r="E230" s="33" t="s">
        <v>105</v>
      </c>
      <c r="F230" s="32"/>
      <c r="G230" s="23">
        <f>SUM(G231:G240)</f>
        <v>11625.199999999999</v>
      </c>
      <c r="H230" s="23">
        <f>SUM(H231:H240)</f>
        <v>9988.3380000000016</v>
      </c>
      <c r="I230" s="23">
        <f>SUM(I231:I240)</f>
        <v>9988.3380000000016</v>
      </c>
      <c r="J230" s="23">
        <f t="shared" si="32"/>
        <v>85.919708908233858</v>
      </c>
      <c r="K230" s="23">
        <f t="shared" si="33"/>
        <v>100</v>
      </c>
    </row>
    <row r="231" spans="1:11" s="72" customFormat="1" ht="18.75">
      <c r="A231" s="205"/>
      <c r="B231" s="33" t="s">
        <v>102</v>
      </c>
      <c r="C231" s="33"/>
      <c r="D231" s="33"/>
      <c r="E231" s="33" t="s">
        <v>105</v>
      </c>
      <c r="F231" s="32">
        <v>211</v>
      </c>
      <c r="G231" s="26">
        <v>6300</v>
      </c>
      <c r="H231" s="26">
        <v>5681.6210000000001</v>
      </c>
      <c r="I231" s="26">
        <v>5681.6210000000001</v>
      </c>
      <c r="J231" s="26">
        <f t="shared" si="32"/>
        <v>90.184460317460321</v>
      </c>
      <c r="K231" s="26">
        <f t="shared" si="33"/>
        <v>100</v>
      </c>
    </row>
    <row r="232" spans="1:11" s="72" customFormat="1" ht="18.75">
      <c r="A232" s="205"/>
      <c r="B232" s="33" t="s">
        <v>102</v>
      </c>
      <c r="C232" s="33"/>
      <c r="D232" s="33"/>
      <c r="E232" s="33" t="s">
        <v>105</v>
      </c>
      <c r="F232" s="32">
        <v>213</v>
      </c>
      <c r="G232" s="26">
        <v>2154.6</v>
      </c>
      <c r="H232" s="26">
        <v>1866.6</v>
      </c>
      <c r="I232" s="26">
        <v>1866.6</v>
      </c>
      <c r="J232" s="26">
        <f t="shared" si="32"/>
        <v>86.633249791144522</v>
      </c>
      <c r="K232" s="26">
        <f t="shared" si="33"/>
        <v>100</v>
      </c>
    </row>
    <row r="233" spans="1:11" s="72" customFormat="1" ht="18.75">
      <c r="A233" s="205"/>
      <c r="B233" s="33" t="s">
        <v>102</v>
      </c>
      <c r="C233" s="33"/>
      <c r="D233" s="33"/>
      <c r="E233" s="33" t="s">
        <v>105</v>
      </c>
      <c r="F233" s="32">
        <v>221</v>
      </c>
      <c r="G233" s="26">
        <v>37.5</v>
      </c>
      <c r="H233" s="26">
        <v>19.420000000000002</v>
      </c>
      <c r="I233" s="26">
        <v>19.420000000000002</v>
      </c>
      <c r="J233" s="26">
        <f t="shared" si="32"/>
        <v>51.786666666666669</v>
      </c>
      <c r="K233" s="26">
        <f t="shared" si="33"/>
        <v>100</v>
      </c>
    </row>
    <row r="234" spans="1:11" s="72" customFormat="1" ht="18.75">
      <c r="A234" s="205"/>
      <c r="B234" s="33" t="s">
        <v>102</v>
      </c>
      <c r="C234" s="33"/>
      <c r="D234" s="33"/>
      <c r="E234" s="33" t="s">
        <v>105</v>
      </c>
      <c r="F234" s="32">
        <v>222</v>
      </c>
      <c r="G234" s="26">
        <v>100</v>
      </c>
      <c r="H234" s="26">
        <v>18.725999999999999</v>
      </c>
      <c r="I234" s="26">
        <v>18.725999999999999</v>
      </c>
      <c r="J234" s="26">
        <f t="shared" si="32"/>
        <v>18.725999999999999</v>
      </c>
      <c r="K234" s="26">
        <f t="shared" si="33"/>
        <v>100</v>
      </c>
    </row>
    <row r="235" spans="1:11" s="72" customFormat="1" ht="18.75">
      <c r="A235" s="205"/>
      <c r="B235" s="33" t="s">
        <v>102</v>
      </c>
      <c r="C235" s="33"/>
      <c r="D235" s="33"/>
      <c r="E235" s="33" t="s">
        <v>105</v>
      </c>
      <c r="F235" s="32">
        <v>223</v>
      </c>
      <c r="G235" s="26">
        <v>230</v>
      </c>
      <c r="H235" s="26">
        <v>96.15</v>
      </c>
      <c r="I235" s="26">
        <v>96.15</v>
      </c>
      <c r="J235" s="26">
        <f t="shared" si="32"/>
        <v>41.804347826086961</v>
      </c>
      <c r="K235" s="26">
        <f t="shared" si="33"/>
        <v>100</v>
      </c>
    </row>
    <row r="236" spans="1:11" s="72" customFormat="1" ht="18.75">
      <c r="A236" s="205"/>
      <c r="B236" s="33" t="s">
        <v>102</v>
      </c>
      <c r="C236" s="33"/>
      <c r="D236" s="33"/>
      <c r="E236" s="33" t="s">
        <v>105</v>
      </c>
      <c r="F236" s="32">
        <v>225</v>
      </c>
      <c r="G236" s="26">
        <v>315.39999999999998</v>
      </c>
      <c r="H236" s="26">
        <v>588.73199999999997</v>
      </c>
      <c r="I236" s="26">
        <v>588.73199999999997</v>
      </c>
      <c r="J236" s="26">
        <f t="shared" si="32"/>
        <v>186.66201648700064</v>
      </c>
      <c r="K236" s="26">
        <f t="shared" si="33"/>
        <v>100</v>
      </c>
    </row>
    <row r="237" spans="1:11" s="72" customFormat="1" ht="18.75">
      <c r="A237" s="205"/>
      <c r="B237" s="33" t="s">
        <v>102</v>
      </c>
      <c r="C237" s="33"/>
      <c r="D237" s="33"/>
      <c r="E237" s="33" t="s">
        <v>105</v>
      </c>
      <c r="F237" s="32">
        <v>226</v>
      </c>
      <c r="G237" s="26">
        <v>1066.0999999999999</v>
      </c>
      <c r="H237" s="26">
        <v>750.25</v>
      </c>
      <c r="I237" s="26">
        <v>750.25</v>
      </c>
      <c r="J237" s="26">
        <f t="shared" si="32"/>
        <v>70.373323328018017</v>
      </c>
      <c r="K237" s="26">
        <f t="shared" si="33"/>
        <v>100</v>
      </c>
    </row>
    <row r="238" spans="1:11" s="72" customFormat="1" ht="18.75">
      <c r="A238" s="205"/>
      <c r="B238" s="33" t="s">
        <v>102</v>
      </c>
      <c r="C238" s="33"/>
      <c r="D238" s="33"/>
      <c r="E238" s="33" t="s">
        <v>105</v>
      </c>
      <c r="F238" s="32">
        <v>290</v>
      </c>
      <c r="G238" s="26">
        <v>33.299999999999997</v>
      </c>
      <c r="H238" s="26">
        <v>68.986000000000004</v>
      </c>
      <c r="I238" s="26">
        <v>68.986000000000004</v>
      </c>
      <c r="J238" s="26">
        <f t="shared" si="32"/>
        <v>207.16516516516518</v>
      </c>
      <c r="K238" s="26">
        <f t="shared" si="33"/>
        <v>100</v>
      </c>
    </row>
    <row r="239" spans="1:11" s="72" customFormat="1" ht="18.75">
      <c r="A239" s="205"/>
      <c r="B239" s="33" t="s">
        <v>102</v>
      </c>
      <c r="C239" s="33"/>
      <c r="D239" s="33"/>
      <c r="E239" s="33" t="s">
        <v>105</v>
      </c>
      <c r="F239" s="32">
        <v>310</v>
      </c>
      <c r="G239" s="26">
        <v>60</v>
      </c>
      <c r="H239" s="26">
        <v>99.984999999999999</v>
      </c>
      <c r="I239" s="26">
        <v>99.984999999999999</v>
      </c>
      <c r="J239" s="26">
        <f t="shared" si="32"/>
        <v>166.64166666666665</v>
      </c>
      <c r="K239" s="26">
        <f t="shared" si="33"/>
        <v>100</v>
      </c>
    </row>
    <row r="240" spans="1:11" s="72" customFormat="1" ht="18.75">
      <c r="A240" s="205"/>
      <c r="B240" s="33" t="s">
        <v>102</v>
      </c>
      <c r="C240" s="33"/>
      <c r="D240" s="33"/>
      <c r="E240" s="33" t="s">
        <v>105</v>
      </c>
      <c r="F240" s="32">
        <v>340</v>
      </c>
      <c r="G240" s="26">
        <v>1328.3</v>
      </c>
      <c r="H240" s="26">
        <v>797.86800000000005</v>
      </c>
      <c r="I240" s="26">
        <v>797.86800000000005</v>
      </c>
      <c r="J240" s="26">
        <f t="shared" si="32"/>
        <v>60.066852367688028</v>
      </c>
      <c r="K240" s="26">
        <f t="shared" si="33"/>
        <v>100</v>
      </c>
    </row>
    <row r="241" spans="1:12" ht="24" customHeight="1">
      <c r="A241" s="205" t="s">
        <v>106</v>
      </c>
      <c r="B241" s="33" t="s">
        <v>107</v>
      </c>
      <c r="C241" s="33"/>
      <c r="D241" s="33"/>
      <c r="E241" s="33" t="s">
        <v>21</v>
      </c>
      <c r="F241" s="25"/>
      <c r="G241" s="75">
        <f>G242+G243+G244+G245+G246+G247+G248+G249+G250+G251</f>
        <v>19392.383999999995</v>
      </c>
      <c r="H241" s="76">
        <f>SUM(H242:H251)</f>
        <v>17182.73</v>
      </c>
      <c r="I241" s="75">
        <f>SUM(I242:I251)</f>
        <v>17182.73</v>
      </c>
      <c r="J241" s="23">
        <f t="shared" si="32"/>
        <v>88.605557728229826</v>
      </c>
      <c r="K241" s="23">
        <f t="shared" si="33"/>
        <v>100</v>
      </c>
    </row>
    <row r="242" spans="1:12" ht="18.75">
      <c r="A242" s="205"/>
      <c r="B242" s="42" t="s">
        <v>108</v>
      </c>
      <c r="C242" s="42" t="e">
        <f>#REF!+#REF!</f>
        <v>#REF!</v>
      </c>
      <c r="D242" s="42"/>
      <c r="E242" s="42" t="s">
        <v>21</v>
      </c>
      <c r="F242" s="33" t="s">
        <v>109</v>
      </c>
      <c r="G242" s="77">
        <v>13056</v>
      </c>
      <c r="H242" s="26">
        <v>12182.965</v>
      </c>
      <c r="I242" s="26">
        <v>12182.965</v>
      </c>
      <c r="J242" s="26">
        <f t="shared" si="32"/>
        <v>93.313151041666657</v>
      </c>
      <c r="K242" s="26">
        <f t="shared" si="33"/>
        <v>100</v>
      </c>
    </row>
    <row r="243" spans="1:12" ht="25.5" customHeight="1">
      <c r="A243" s="205"/>
      <c r="B243" s="42" t="s">
        <v>108</v>
      </c>
      <c r="C243" s="42"/>
      <c r="D243" s="42"/>
      <c r="E243" s="42" t="s">
        <v>21</v>
      </c>
      <c r="F243" s="33" t="s">
        <v>110</v>
      </c>
      <c r="G243" s="77">
        <v>2.4750000000000001</v>
      </c>
      <c r="H243" s="26">
        <v>1.095</v>
      </c>
      <c r="I243" s="26">
        <v>1.095</v>
      </c>
      <c r="J243" s="26">
        <f t="shared" si="32"/>
        <v>44.242424242424235</v>
      </c>
      <c r="K243" s="26">
        <f t="shared" si="33"/>
        <v>100</v>
      </c>
    </row>
    <row r="244" spans="1:12" ht="25.5" customHeight="1">
      <c r="A244" s="205"/>
      <c r="B244" s="42" t="s">
        <v>108</v>
      </c>
      <c r="C244" s="42"/>
      <c r="D244" s="42"/>
      <c r="E244" s="42" t="s">
        <v>21</v>
      </c>
      <c r="F244" s="33" t="s">
        <v>111</v>
      </c>
      <c r="G244" s="77">
        <v>4465.17</v>
      </c>
      <c r="H244" s="26">
        <v>3941.1309999999999</v>
      </c>
      <c r="I244" s="26">
        <v>3941.1309999999999</v>
      </c>
      <c r="J244" s="26">
        <f t="shared" si="32"/>
        <v>88.263851096374822</v>
      </c>
      <c r="K244" s="26">
        <f t="shared" si="33"/>
        <v>100</v>
      </c>
    </row>
    <row r="245" spans="1:12" ht="25.5" customHeight="1">
      <c r="A245" s="205"/>
      <c r="B245" s="42" t="s">
        <v>108</v>
      </c>
      <c r="C245" s="42"/>
      <c r="D245" s="42"/>
      <c r="E245" s="42" t="s">
        <v>21</v>
      </c>
      <c r="F245" s="33" t="s">
        <v>112</v>
      </c>
      <c r="G245" s="77">
        <v>117.675</v>
      </c>
      <c r="H245" s="26">
        <v>112.438</v>
      </c>
      <c r="I245" s="26">
        <v>112.438</v>
      </c>
      <c r="J245" s="26">
        <f t="shared" si="32"/>
        <v>95.549606968345017</v>
      </c>
      <c r="K245" s="26">
        <f t="shared" si="33"/>
        <v>100</v>
      </c>
    </row>
    <row r="246" spans="1:12" ht="24.75" customHeight="1">
      <c r="A246" s="205"/>
      <c r="B246" s="42" t="s">
        <v>108</v>
      </c>
      <c r="C246" s="42"/>
      <c r="D246" s="42"/>
      <c r="E246" s="42" t="s">
        <v>21</v>
      </c>
      <c r="F246" s="33" t="s">
        <v>113</v>
      </c>
      <c r="G246" s="77">
        <v>12.375</v>
      </c>
      <c r="H246" s="26"/>
      <c r="I246" s="26"/>
      <c r="J246" s="26"/>
      <c r="K246" s="26"/>
    </row>
    <row r="247" spans="1:12" ht="26.25" customHeight="1">
      <c r="A247" s="205"/>
      <c r="B247" s="42" t="s">
        <v>108</v>
      </c>
      <c r="C247" s="42"/>
      <c r="D247" s="42"/>
      <c r="E247" s="42" t="s">
        <v>21</v>
      </c>
      <c r="F247" s="33" t="s">
        <v>114</v>
      </c>
      <c r="G247" s="77">
        <v>252.99799999999999</v>
      </c>
      <c r="H247" s="26">
        <v>130.24</v>
      </c>
      <c r="I247" s="26">
        <v>130.24</v>
      </c>
      <c r="J247" s="26">
        <f>I247/G247*100</f>
        <v>51.478667815555859</v>
      </c>
      <c r="K247" s="26">
        <f>I247/H247*100</f>
        <v>100</v>
      </c>
      <c r="L247" s="6"/>
    </row>
    <row r="248" spans="1:12" ht="23.25" customHeight="1">
      <c r="A248" s="205"/>
      <c r="B248" s="42" t="s">
        <v>108</v>
      </c>
      <c r="C248" s="42" t="e">
        <f>#REF!+#REF!</f>
        <v>#REF!</v>
      </c>
      <c r="D248" s="42"/>
      <c r="E248" s="42" t="s">
        <v>21</v>
      </c>
      <c r="F248" s="33" t="s">
        <v>115</v>
      </c>
      <c r="G248" s="77">
        <v>609.22500000000002</v>
      </c>
      <c r="H248" s="26">
        <v>460.22899999999998</v>
      </c>
      <c r="I248" s="26">
        <v>460.22899999999998</v>
      </c>
      <c r="J248" s="26">
        <f>I248/G248*100</f>
        <v>75.543354261561817</v>
      </c>
      <c r="K248" s="26">
        <f>I248/H248*100</f>
        <v>100</v>
      </c>
    </row>
    <row r="249" spans="1:12" ht="20.25" customHeight="1">
      <c r="A249" s="205"/>
      <c r="B249" s="42" t="s">
        <v>108</v>
      </c>
      <c r="C249" s="42"/>
      <c r="D249" s="42"/>
      <c r="E249" s="42" t="s">
        <v>21</v>
      </c>
      <c r="F249" s="33" t="s">
        <v>116</v>
      </c>
      <c r="G249" s="77">
        <v>100</v>
      </c>
      <c r="H249" s="26">
        <v>6.0469999999999997</v>
      </c>
      <c r="I249" s="26">
        <v>6.0469999999999997</v>
      </c>
      <c r="J249" s="26">
        <f>I249/G249*100</f>
        <v>6.0469999999999997</v>
      </c>
      <c r="K249" s="26">
        <f>I249/H249*100</f>
        <v>100</v>
      </c>
    </row>
    <row r="250" spans="1:12" ht="23.25" customHeight="1">
      <c r="A250" s="205"/>
      <c r="B250" s="42" t="s">
        <v>108</v>
      </c>
      <c r="C250" s="42"/>
      <c r="D250" s="42"/>
      <c r="E250" s="42" t="s">
        <v>21</v>
      </c>
      <c r="F250" s="33" t="s">
        <v>22</v>
      </c>
      <c r="G250" s="77">
        <v>523.91999999999996</v>
      </c>
      <c r="H250" s="26">
        <v>285.80900000000003</v>
      </c>
      <c r="I250" s="26">
        <v>285.80900000000003</v>
      </c>
      <c r="J250" s="26">
        <f>I250/G250*100</f>
        <v>54.552030844403731</v>
      </c>
      <c r="K250" s="26">
        <f>I250/H250*100</f>
        <v>100</v>
      </c>
    </row>
    <row r="251" spans="1:12" ht="22.5" customHeight="1">
      <c r="A251" s="205"/>
      <c r="B251" s="42" t="s">
        <v>108</v>
      </c>
      <c r="C251" s="42"/>
      <c r="D251" s="42"/>
      <c r="E251" s="42" t="s">
        <v>21</v>
      </c>
      <c r="F251" s="33" t="s">
        <v>117</v>
      </c>
      <c r="G251" s="77">
        <v>252.54599999999999</v>
      </c>
      <c r="H251" s="26">
        <v>62.776000000000003</v>
      </c>
      <c r="I251" s="26">
        <v>62.776000000000003</v>
      </c>
      <c r="J251" s="26">
        <f>I251/G251*100</f>
        <v>24.857253728033708</v>
      </c>
      <c r="K251" s="26">
        <f>I251/H251*100</f>
        <v>100</v>
      </c>
    </row>
    <row r="252" spans="1:12" ht="87.75" customHeight="1">
      <c r="A252" s="231" t="s">
        <v>118</v>
      </c>
      <c r="B252" s="232"/>
      <c r="C252" s="232"/>
      <c r="D252" s="232"/>
      <c r="E252" s="232"/>
      <c r="F252" s="232"/>
      <c r="G252" s="78"/>
      <c r="H252" s="79"/>
      <c r="I252" s="78"/>
      <c r="J252" s="2"/>
      <c r="K252" s="80" t="s">
        <v>119</v>
      </c>
    </row>
    <row r="253" spans="1:12" ht="35.25" customHeight="1">
      <c r="A253" s="233"/>
      <c r="B253" s="234"/>
      <c r="C253" s="1"/>
      <c r="D253" s="1"/>
      <c r="E253" s="1"/>
      <c r="F253" s="1"/>
      <c r="G253" s="1"/>
      <c r="H253" s="1"/>
      <c r="I253" s="2"/>
      <c r="J253" s="1"/>
      <c r="K253" s="1"/>
    </row>
    <row r="254" spans="1:12" ht="16.5" customHeight="1">
      <c r="A254" s="2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2" ht="20.25" customHeight="1">
      <c r="A255" s="2"/>
      <c r="B255" s="1"/>
      <c r="C255" s="1"/>
      <c r="D255" s="1"/>
      <c r="E255" s="1"/>
      <c r="F255" s="1"/>
      <c r="G255" s="1"/>
      <c r="H255" s="1"/>
      <c r="I255" s="1"/>
      <c r="J255" s="2"/>
      <c r="K255" s="1"/>
    </row>
    <row r="256" spans="1:12" ht="18.7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0">
      <c r="A257" s="39"/>
      <c r="B257" s="81"/>
      <c r="C257" s="81"/>
      <c r="D257" s="81"/>
      <c r="E257" s="39"/>
      <c r="F257" s="39"/>
      <c r="G257" s="39"/>
      <c r="H257" s="39"/>
      <c r="I257" s="39"/>
      <c r="J257" s="39"/>
    </row>
    <row r="258" spans="1:10">
      <c r="A258" s="81"/>
      <c r="B258" s="39"/>
      <c r="C258" s="39"/>
      <c r="D258" s="39"/>
      <c r="E258" s="39"/>
      <c r="F258" s="39"/>
      <c r="G258" s="39"/>
      <c r="H258" s="39"/>
      <c r="I258" s="39"/>
      <c r="J258" s="39"/>
    </row>
    <row r="259" spans="1:10">
      <c r="B259" s="39"/>
      <c r="C259" s="39"/>
      <c r="D259" s="39"/>
      <c r="E259" s="39"/>
      <c r="F259" s="39"/>
      <c r="G259" s="39"/>
      <c r="H259" s="39"/>
      <c r="I259" s="39"/>
      <c r="J259" s="39"/>
    </row>
    <row r="260" spans="1:10">
      <c r="B260" s="39"/>
      <c r="C260" s="39"/>
      <c r="D260" s="39"/>
      <c r="E260" s="39"/>
      <c r="F260" s="39"/>
      <c r="G260" s="39"/>
      <c r="H260" s="39"/>
      <c r="I260" s="39"/>
      <c r="J260" s="39"/>
    </row>
    <row r="261" spans="1:10">
      <c r="A261" s="39"/>
      <c r="B261" s="39"/>
      <c r="C261" s="39"/>
      <c r="D261" s="39"/>
      <c r="E261" s="39"/>
      <c r="F261" s="39"/>
      <c r="G261" s="39"/>
      <c r="H261" s="39"/>
      <c r="I261" s="39"/>
      <c r="J261" s="39"/>
    </row>
    <row r="262" spans="1:10">
      <c r="B262" s="39"/>
      <c r="C262" s="39"/>
      <c r="D262" s="39"/>
      <c r="E262" s="39"/>
      <c r="F262" s="39"/>
      <c r="G262" s="39"/>
      <c r="H262" s="39"/>
      <c r="I262" s="39"/>
      <c r="J262" s="39"/>
    </row>
    <row r="263" spans="1:10">
      <c r="A263" s="81"/>
      <c r="B263" s="39"/>
      <c r="C263" s="39"/>
      <c r="D263" s="39"/>
      <c r="E263" s="39"/>
      <c r="F263" s="39"/>
      <c r="G263" s="39"/>
      <c r="H263" s="39"/>
      <c r="I263" s="39"/>
      <c r="J263" s="39"/>
    </row>
    <row r="264" spans="1:10">
      <c r="A264" s="39"/>
      <c r="B264" s="39"/>
      <c r="C264" s="39"/>
      <c r="D264" s="39"/>
      <c r="E264" s="39"/>
      <c r="F264" s="39"/>
      <c r="G264" s="39"/>
      <c r="H264" s="39"/>
      <c r="I264" s="39"/>
      <c r="J264" s="39"/>
    </row>
    <row r="265" spans="1:10">
      <c r="A265" s="39"/>
      <c r="B265" s="39"/>
      <c r="C265" s="39"/>
      <c r="D265" s="39"/>
      <c r="E265" s="39"/>
      <c r="F265" s="39"/>
      <c r="G265" s="39"/>
      <c r="H265" s="39"/>
      <c r="I265" s="39"/>
      <c r="J265" s="39"/>
    </row>
    <row r="266" spans="1:10">
      <c r="A266" s="39"/>
      <c r="B266" s="39"/>
      <c r="C266" s="39"/>
      <c r="D266" s="39"/>
      <c r="E266" s="39"/>
      <c r="F266" s="39"/>
      <c r="G266" s="39"/>
      <c r="H266" s="39"/>
      <c r="I266" s="39"/>
      <c r="J266" s="39"/>
    </row>
    <row r="267" spans="1:10">
      <c r="A267" s="39"/>
      <c r="B267" s="39"/>
      <c r="C267" s="39"/>
      <c r="D267" s="39"/>
      <c r="E267" s="39"/>
      <c r="F267" s="39"/>
      <c r="G267" s="39"/>
      <c r="H267" s="39"/>
      <c r="I267" s="39"/>
      <c r="J267" s="39"/>
    </row>
    <row r="268" spans="1:10">
      <c r="A268" s="39"/>
      <c r="B268" s="39"/>
      <c r="C268" s="39"/>
      <c r="D268" s="39"/>
      <c r="E268" s="39"/>
      <c r="F268" s="39"/>
      <c r="G268" s="39"/>
      <c r="H268" s="39"/>
      <c r="I268" s="39"/>
      <c r="J268" s="39"/>
    </row>
    <row r="269" spans="1:10">
      <c r="A269" s="39"/>
      <c r="B269" s="39"/>
      <c r="C269" s="39"/>
      <c r="D269" s="39"/>
      <c r="E269" s="39"/>
      <c r="F269" s="39"/>
      <c r="G269" s="39"/>
      <c r="H269" s="39"/>
      <c r="I269" s="39"/>
      <c r="J269" s="39"/>
    </row>
    <row r="270" spans="1:10">
      <c r="A270" s="39"/>
      <c r="B270" s="39"/>
      <c r="C270" s="39"/>
      <c r="D270" s="39"/>
      <c r="E270" s="39"/>
      <c r="F270" s="39"/>
      <c r="G270" s="39"/>
      <c r="H270" s="39"/>
      <c r="I270" s="39"/>
      <c r="J270" s="39"/>
    </row>
    <row r="271" spans="1:10">
      <c r="A271" s="39"/>
      <c r="B271" s="39"/>
      <c r="C271" s="39"/>
      <c r="D271" s="39"/>
      <c r="E271" s="39"/>
      <c r="F271" s="39"/>
      <c r="G271" s="39"/>
      <c r="H271" s="39"/>
      <c r="I271" s="39"/>
      <c r="J271" s="39"/>
    </row>
    <row r="272" spans="1:10">
      <c r="A272" s="39"/>
      <c r="B272" s="39"/>
      <c r="C272" s="39"/>
      <c r="D272" s="39"/>
      <c r="E272" s="39"/>
      <c r="F272" s="39"/>
      <c r="G272" s="39"/>
      <c r="H272" s="39"/>
      <c r="I272" s="39"/>
      <c r="J272" s="39"/>
    </row>
    <row r="273" spans="1:10">
      <c r="A273" s="39"/>
      <c r="B273" s="39"/>
      <c r="C273" s="39"/>
      <c r="D273" s="39"/>
      <c r="E273" s="39"/>
      <c r="F273" s="39"/>
      <c r="G273" s="39"/>
      <c r="H273" s="39"/>
      <c r="I273" s="39"/>
      <c r="J273" s="39"/>
    </row>
    <row r="274" spans="1:10">
      <c r="A274" s="39"/>
      <c r="B274" s="39"/>
      <c r="C274" s="39"/>
      <c r="D274" s="39"/>
      <c r="E274" s="39"/>
      <c r="F274" s="39"/>
      <c r="G274" s="39"/>
      <c r="H274" s="39"/>
      <c r="I274" s="39"/>
      <c r="J274" s="39"/>
    </row>
    <row r="275" spans="1:10">
      <c r="A275" s="39"/>
      <c r="B275" s="39"/>
      <c r="C275" s="39"/>
      <c r="D275" s="39"/>
      <c r="E275" s="39"/>
      <c r="F275" s="39"/>
      <c r="G275" s="39"/>
      <c r="H275" s="39"/>
      <c r="I275" s="39"/>
      <c r="J275" s="39"/>
    </row>
    <row r="276" spans="1:10">
      <c r="A276" s="39"/>
      <c r="B276" s="39"/>
      <c r="C276" s="39"/>
      <c r="D276" s="39"/>
      <c r="E276" s="39"/>
      <c r="F276" s="39"/>
      <c r="G276" s="39"/>
      <c r="H276" s="39"/>
      <c r="I276" s="39"/>
      <c r="J276" s="39"/>
    </row>
    <row r="277" spans="1:10">
      <c r="A277" s="39"/>
      <c r="B277" s="39"/>
      <c r="C277" s="39"/>
      <c r="D277" s="39"/>
      <c r="E277" s="39"/>
      <c r="F277" s="39"/>
      <c r="G277" s="39"/>
      <c r="H277" s="39"/>
      <c r="I277" s="39"/>
      <c r="J277" s="39"/>
    </row>
    <row r="278" spans="1:10">
      <c r="A278" s="39"/>
      <c r="B278" s="39"/>
      <c r="C278" s="39"/>
      <c r="D278" s="39"/>
      <c r="E278" s="39"/>
      <c r="F278" s="39"/>
      <c r="G278" s="39"/>
      <c r="H278" s="39"/>
      <c r="I278" s="39"/>
      <c r="J278" s="39"/>
    </row>
    <row r="279" spans="1:10">
      <c r="A279" s="39"/>
      <c r="B279" s="39"/>
      <c r="C279" s="39"/>
      <c r="D279" s="39"/>
      <c r="E279" s="39"/>
      <c r="F279" s="39"/>
      <c r="G279" s="39"/>
      <c r="H279" s="39"/>
      <c r="I279" s="39"/>
      <c r="J279" s="39"/>
    </row>
    <row r="280" spans="1:10">
      <c r="A280" s="39"/>
      <c r="B280" s="39"/>
      <c r="C280" s="39"/>
      <c r="D280" s="39"/>
      <c r="E280" s="39"/>
      <c r="F280" s="39"/>
      <c r="G280" s="39"/>
      <c r="H280" s="39"/>
      <c r="I280" s="39"/>
      <c r="J280" s="39"/>
    </row>
    <row r="281" spans="1:10">
      <c r="A281" s="39"/>
      <c r="B281" s="39"/>
      <c r="C281" s="39"/>
      <c r="D281" s="39"/>
      <c r="E281" s="39"/>
      <c r="F281" s="39"/>
      <c r="G281" s="39"/>
      <c r="H281" s="39"/>
      <c r="I281" s="39"/>
      <c r="J281" s="39"/>
    </row>
    <row r="282" spans="1:10">
      <c r="A282" s="39"/>
      <c r="B282" s="39"/>
      <c r="C282" s="39"/>
      <c r="D282" s="39"/>
      <c r="E282" s="39"/>
      <c r="F282" s="39"/>
      <c r="G282" s="39"/>
      <c r="H282" s="39"/>
      <c r="I282" s="39"/>
      <c r="J282" s="39"/>
    </row>
    <row r="283" spans="1:10">
      <c r="A283" s="39"/>
      <c r="B283" s="39"/>
      <c r="C283" s="39"/>
      <c r="D283" s="39"/>
      <c r="E283" s="39"/>
      <c r="F283" s="39"/>
      <c r="G283" s="39"/>
      <c r="H283" s="39"/>
      <c r="I283" s="39"/>
      <c r="J283" s="39"/>
    </row>
    <row r="284" spans="1:10">
      <c r="A284" s="39"/>
      <c r="B284" s="39"/>
      <c r="C284" s="39"/>
      <c r="D284" s="39"/>
      <c r="E284" s="39"/>
      <c r="F284" s="39"/>
      <c r="G284" s="39"/>
      <c r="H284" s="39"/>
      <c r="I284" s="39"/>
      <c r="J284" s="39"/>
    </row>
    <row r="285" spans="1:10">
      <c r="A285" s="39"/>
      <c r="B285" s="39"/>
      <c r="C285" s="39"/>
      <c r="D285" s="39"/>
      <c r="E285" s="39"/>
      <c r="F285" s="39"/>
      <c r="G285" s="39"/>
      <c r="H285" s="39"/>
      <c r="I285" s="39"/>
      <c r="J285" s="39"/>
    </row>
    <row r="286" spans="1:10">
      <c r="A286" s="39"/>
      <c r="B286" s="39"/>
      <c r="C286" s="39"/>
      <c r="D286" s="39"/>
      <c r="E286" s="39"/>
      <c r="F286" s="39"/>
      <c r="G286" s="39"/>
      <c r="H286" s="39"/>
      <c r="I286" s="39"/>
      <c r="J286" s="39"/>
    </row>
    <row r="287" spans="1:10">
      <c r="A287" s="39"/>
      <c r="B287" s="39"/>
      <c r="C287" s="39"/>
      <c r="D287" s="39"/>
      <c r="E287" s="39"/>
      <c r="F287" s="39"/>
      <c r="G287" s="39"/>
      <c r="H287" s="39"/>
      <c r="I287" s="39"/>
      <c r="J287" s="39"/>
    </row>
    <row r="288" spans="1:10">
      <c r="A288" s="39"/>
      <c r="B288" s="39"/>
      <c r="C288" s="39"/>
      <c r="D288" s="39"/>
      <c r="E288" s="39"/>
      <c r="F288" s="39"/>
      <c r="G288" s="39"/>
      <c r="H288" s="39"/>
      <c r="I288" s="39"/>
      <c r="J288" s="39"/>
    </row>
    <row r="289" spans="1:10">
      <c r="A289" s="39"/>
      <c r="B289" s="39"/>
      <c r="C289" s="39"/>
      <c r="D289" s="39"/>
      <c r="E289" s="39"/>
      <c r="F289" s="39"/>
      <c r="G289" s="39"/>
      <c r="H289" s="39"/>
      <c r="I289" s="39"/>
      <c r="J289" s="39"/>
    </row>
    <row r="290" spans="1:10">
      <c r="A290" s="39"/>
      <c r="B290" s="39"/>
      <c r="C290" s="39"/>
      <c r="D290" s="39"/>
      <c r="E290" s="39"/>
      <c r="F290" s="39"/>
      <c r="G290" s="39"/>
      <c r="H290" s="39"/>
      <c r="I290" s="39"/>
      <c r="J290" s="39"/>
    </row>
    <row r="291" spans="1:10">
      <c r="A291" s="39"/>
      <c r="B291" s="39"/>
      <c r="C291" s="39"/>
      <c r="D291" s="39"/>
      <c r="E291" s="39"/>
      <c r="F291" s="39"/>
      <c r="G291" s="39"/>
      <c r="H291" s="39"/>
      <c r="I291" s="39"/>
      <c r="J291" s="39"/>
    </row>
    <row r="292" spans="1:10">
      <c r="A292" s="39"/>
      <c r="B292" s="39"/>
      <c r="C292" s="39"/>
      <c r="D292" s="39"/>
      <c r="E292" s="39"/>
      <c r="F292" s="39"/>
      <c r="G292" s="39"/>
      <c r="H292" s="39"/>
      <c r="I292" s="39"/>
      <c r="J292" s="39"/>
    </row>
    <row r="293" spans="1:10">
      <c r="A293" s="39"/>
      <c r="B293" s="39"/>
      <c r="C293" s="39"/>
      <c r="D293" s="39"/>
      <c r="E293" s="39"/>
      <c r="F293" s="39"/>
      <c r="G293" s="39"/>
      <c r="H293" s="39"/>
      <c r="I293" s="39"/>
      <c r="J293" s="39"/>
    </row>
    <row r="294" spans="1:10">
      <c r="A294" s="39"/>
      <c r="B294" s="39"/>
      <c r="C294" s="39"/>
      <c r="D294" s="39"/>
      <c r="E294" s="39"/>
      <c r="F294" s="39"/>
      <c r="G294" s="39"/>
      <c r="H294" s="39"/>
      <c r="I294" s="39"/>
      <c r="J294" s="39"/>
    </row>
    <row r="295" spans="1:10">
      <c r="A295" s="39"/>
      <c r="B295" s="39"/>
      <c r="C295" s="39"/>
      <c r="D295" s="39"/>
      <c r="E295" s="39"/>
      <c r="F295" s="39"/>
      <c r="G295" s="39"/>
      <c r="H295" s="39"/>
      <c r="I295" s="39"/>
      <c r="J295" s="39"/>
    </row>
    <row r="296" spans="1:10">
      <c r="A296" s="39"/>
      <c r="B296" s="39"/>
      <c r="C296" s="39"/>
      <c r="D296" s="39"/>
      <c r="E296" s="39"/>
      <c r="F296" s="39"/>
      <c r="G296" s="39"/>
      <c r="H296" s="39"/>
      <c r="I296" s="39"/>
      <c r="J296" s="39"/>
    </row>
    <row r="297" spans="1:10">
      <c r="A297" s="39"/>
      <c r="B297" s="39"/>
      <c r="C297" s="39"/>
      <c r="D297" s="39"/>
      <c r="E297" s="39"/>
      <c r="F297" s="39"/>
      <c r="G297" s="39"/>
      <c r="H297" s="39"/>
      <c r="I297" s="39"/>
      <c r="J297" s="39"/>
    </row>
    <row r="298" spans="1:10">
      <c r="A298" s="39"/>
      <c r="B298" s="39"/>
      <c r="C298" s="39"/>
      <c r="D298" s="39"/>
      <c r="E298" s="39"/>
      <c r="F298" s="39"/>
      <c r="G298" s="39"/>
      <c r="H298" s="39"/>
      <c r="I298" s="39"/>
      <c r="J298" s="39"/>
    </row>
    <row r="299" spans="1:10">
      <c r="A299" s="39"/>
      <c r="B299" s="39"/>
      <c r="C299" s="39"/>
      <c r="D299" s="39"/>
      <c r="E299" s="39"/>
      <c r="F299" s="39"/>
      <c r="G299" s="39"/>
      <c r="H299" s="39"/>
      <c r="I299" s="39"/>
      <c r="J299" s="39"/>
    </row>
    <row r="300" spans="1:10">
      <c r="A300" s="39"/>
      <c r="B300" s="39"/>
      <c r="C300" s="39"/>
      <c r="D300" s="39"/>
      <c r="E300" s="39"/>
      <c r="F300" s="39"/>
      <c r="G300" s="39"/>
      <c r="H300" s="39"/>
      <c r="I300" s="39"/>
      <c r="J300" s="39"/>
    </row>
    <row r="301" spans="1:10">
      <c r="A301" s="39"/>
      <c r="B301" s="39"/>
      <c r="C301" s="39"/>
      <c r="D301" s="39"/>
      <c r="E301" s="39"/>
      <c r="F301" s="39"/>
      <c r="G301" s="39"/>
      <c r="H301" s="39"/>
      <c r="I301" s="39"/>
      <c r="J301" s="39"/>
    </row>
    <row r="302" spans="1:10">
      <c r="A302" s="39"/>
      <c r="B302" s="39"/>
      <c r="C302" s="39"/>
      <c r="D302" s="39"/>
      <c r="E302" s="39"/>
      <c r="F302" s="39"/>
      <c r="G302" s="39"/>
      <c r="H302" s="39"/>
      <c r="I302" s="39"/>
      <c r="J302" s="39"/>
    </row>
    <row r="303" spans="1:10">
      <c r="A303" s="39"/>
      <c r="B303" s="39"/>
      <c r="C303" s="39"/>
      <c r="D303" s="39"/>
      <c r="E303" s="39"/>
      <c r="F303" s="39"/>
      <c r="G303" s="39"/>
      <c r="H303" s="39"/>
      <c r="I303" s="39"/>
      <c r="J303" s="39"/>
    </row>
    <row r="304" spans="1:10">
      <c r="A304" s="39"/>
      <c r="B304" s="39"/>
      <c r="C304" s="39"/>
      <c r="D304" s="39"/>
      <c r="E304" s="39"/>
      <c r="F304" s="39"/>
      <c r="G304" s="39"/>
      <c r="H304" s="39"/>
      <c r="I304" s="39"/>
      <c r="J304" s="39"/>
    </row>
    <row r="305" spans="1:10">
      <c r="A305" s="39"/>
      <c r="B305" s="39"/>
      <c r="C305" s="39"/>
      <c r="D305" s="39"/>
      <c r="E305" s="39"/>
      <c r="F305" s="39"/>
      <c r="G305" s="39"/>
      <c r="H305" s="39"/>
      <c r="I305" s="39"/>
      <c r="J305" s="39"/>
    </row>
    <row r="306" spans="1:10">
      <c r="A306" s="39"/>
      <c r="B306" s="39"/>
      <c r="C306" s="39"/>
      <c r="D306" s="39"/>
      <c r="E306" s="39"/>
      <c r="F306" s="39"/>
      <c r="G306" s="39"/>
      <c r="H306" s="39"/>
      <c r="I306" s="39"/>
      <c r="J306" s="39"/>
    </row>
    <row r="307" spans="1:10">
      <c r="A307" s="39"/>
      <c r="B307" s="39"/>
      <c r="C307" s="39"/>
      <c r="D307" s="39"/>
      <c r="E307" s="39"/>
      <c r="F307" s="39"/>
      <c r="G307" s="39"/>
      <c r="H307" s="39"/>
      <c r="I307" s="39"/>
      <c r="J307" s="39"/>
    </row>
    <row r="308" spans="1:10">
      <c r="A308" s="39"/>
      <c r="B308" s="39"/>
      <c r="C308" s="39"/>
      <c r="D308" s="39"/>
      <c r="E308" s="39"/>
      <c r="F308" s="39"/>
      <c r="G308" s="39"/>
      <c r="H308" s="39"/>
      <c r="I308" s="39"/>
      <c r="J308" s="39"/>
    </row>
    <row r="309" spans="1:10">
      <c r="A309" s="39"/>
      <c r="B309" s="39"/>
      <c r="C309" s="39"/>
      <c r="D309" s="39"/>
      <c r="E309" s="39"/>
      <c r="F309" s="39"/>
      <c r="G309" s="39"/>
      <c r="H309" s="39"/>
      <c r="I309" s="39"/>
      <c r="J309" s="39"/>
    </row>
    <row r="310" spans="1:10">
      <c r="A310" s="39"/>
      <c r="B310" s="39"/>
      <c r="C310" s="39"/>
      <c r="D310" s="39"/>
      <c r="E310" s="39"/>
      <c r="F310" s="39"/>
      <c r="G310" s="39"/>
      <c r="H310" s="39"/>
      <c r="I310" s="39"/>
      <c r="J310" s="39"/>
    </row>
    <row r="311" spans="1:10">
      <c r="A311" s="39"/>
      <c r="B311" s="39"/>
      <c r="C311" s="39"/>
      <c r="D311" s="39"/>
      <c r="E311" s="39"/>
      <c r="F311" s="39"/>
      <c r="G311" s="39"/>
      <c r="H311" s="39"/>
      <c r="I311" s="39"/>
      <c r="J311" s="39"/>
    </row>
    <row r="312" spans="1:10">
      <c r="A312" s="39"/>
      <c r="B312" s="39"/>
      <c r="C312" s="39"/>
      <c r="D312" s="39"/>
      <c r="E312" s="39"/>
      <c r="F312" s="39"/>
      <c r="G312" s="39"/>
      <c r="H312" s="39"/>
      <c r="I312" s="39"/>
      <c r="J312" s="39"/>
    </row>
    <row r="313" spans="1:10">
      <c r="A313" s="39"/>
      <c r="B313" s="39"/>
      <c r="C313" s="39"/>
      <c r="D313" s="39"/>
      <c r="E313" s="39"/>
      <c r="F313" s="39"/>
      <c r="G313" s="39"/>
      <c r="H313" s="39"/>
      <c r="I313" s="39"/>
      <c r="J313" s="39"/>
    </row>
    <row r="314" spans="1:10">
      <c r="A314" s="39"/>
      <c r="B314" s="39"/>
      <c r="C314" s="39"/>
      <c r="D314" s="39"/>
      <c r="E314" s="39"/>
      <c r="F314" s="39"/>
      <c r="G314" s="39"/>
      <c r="H314" s="39"/>
      <c r="I314" s="39"/>
      <c r="J314" s="39"/>
    </row>
    <row r="315" spans="1:10">
      <c r="A315" s="39"/>
    </row>
  </sheetData>
  <mergeCells count="65">
    <mergeCell ref="A230:A240"/>
    <mergeCell ref="A241:A251"/>
    <mergeCell ref="A252:F252"/>
    <mergeCell ref="A253:B253"/>
    <mergeCell ref="A198:A203"/>
    <mergeCell ref="B198:B203"/>
    <mergeCell ref="E198:E203"/>
    <mergeCell ref="A210:A219"/>
    <mergeCell ref="B210:B219"/>
    <mergeCell ref="E210:E218"/>
    <mergeCell ref="A220:A222"/>
    <mergeCell ref="B220:B222"/>
    <mergeCell ref="E220:E222"/>
    <mergeCell ref="A170:A175"/>
    <mergeCell ref="B170:B175"/>
    <mergeCell ref="E170:E175"/>
    <mergeCell ref="A185:A190"/>
    <mergeCell ref="B185:B190"/>
    <mergeCell ref="E185:E190"/>
    <mergeCell ref="A176:A178"/>
    <mergeCell ref="B176:B178"/>
    <mergeCell ref="E176:E178"/>
    <mergeCell ref="A138:A144"/>
    <mergeCell ref="B138:B144"/>
    <mergeCell ref="E138:E144"/>
    <mergeCell ref="A157:A162"/>
    <mergeCell ref="B157:B162"/>
    <mergeCell ref="E157:E162"/>
    <mergeCell ref="B145:B147"/>
    <mergeCell ref="E145:E147"/>
    <mergeCell ref="A145:A147"/>
    <mergeCell ref="A85:A88"/>
    <mergeCell ref="A65:A67"/>
    <mergeCell ref="A76:A84"/>
    <mergeCell ref="A57:A58"/>
    <mergeCell ref="E128:E131"/>
    <mergeCell ref="A92:A95"/>
    <mergeCell ref="A96:A100"/>
    <mergeCell ref="A106:A108"/>
    <mergeCell ref="A109:A113"/>
    <mergeCell ref="A114:A118"/>
    <mergeCell ref="A120:A122"/>
    <mergeCell ref="B120:B122"/>
    <mergeCell ref="A128:A131"/>
    <mergeCell ref="B128:B131"/>
    <mergeCell ref="A101:A104"/>
    <mergeCell ref="L5:L6"/>
    <mergeCell ref="A10:E10"/>
    <mergeCell ref="A25:A26"/>
    <mergeCell ref="A27:A29"/>
    <mergeCell ref="A35:A36"/>
    <mergeCell ref="A32:A33"/>
    <mergeCell ref="B32:B33"/>
    <mergeCell ref="E32:E33"/>
    <mergeCell ref="A45:A46"/>
    <mergeCell ref="A1:J1"/>
    <mergeCell ref="A2:J2"/>
    <mergeCell ref="A4:A6"/>
    <mergeCell ref="B4:F5"/>
    <mergeCell ref="G4:G6"/>
    <mergeCell ref="H4:H6"/>
    <mergeCell ref="I4:I6"/>
    <mergeCell ref="J4:K4"/>
    <mergeCell ref="J5:J6"/>
    <mergeCell ref="K5:K6"/>
  </mergeCells>
  <pageMargins left="0.19685039370078741" right="0" top="0.39370078740157483" bottom="0" header="0" footer="0"/>
  <pageSetup paperSize="9" scale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6"/>
  <sheetViews>
    <sheetView tabSelected="1" view="pageBreakPreview" zoomScale="75" zoomScaleNormal="65" zoomScaleSheetLayoutView="75" workbookViewId="0">
      <selection activeCell="K7" sqref="K7"/>
    </sheetView>
  </sheetViews>
  <sheetFormatPr defaultRowHeight="12.75"/>
  <cols>
    <col min="1" max="1" width="56" customWidth="1"/>
    <col min="2" max="2" width="12" customWidth="1"/>
    <col min="3" max="4" width="13.5703125" hidden="1" customWidth="1"/>
    <col min="5" max="5" width="10.5703125" customWidth="1"/>
    <col min="6" max="6" width="10.7109375" customWidth="1"/>
    <col min="7" max="7" width="17.5703125" customWidth="1"/>
    <col min="8" max="8" width="17.140625" customWidth="1"/>
    <col min="9" max="9" width="20.85546875" customWidth="1"/>
    <col min="10" max="10" width="16.28515625" customWidth="1"/>
    <col min="11" max="11" width="17.5703125" customWidth="1"/>
  </cols>
  <sheetData>
    <row r="1" spans="1:12" ht="23.25" customHeight="1">
      <c r="A1" s="187" t="s">
        <v>0</v>
      </c>
      <c r="B1" s="187"/>
      <c r="C1" s="187"/>
      <c r="D1" s="187"/>
      <c r="E1" s="187"/>
      <c r="F1" s="187"/>
      <c r="G1" s="187"/>
      <c r="H1" s="187"/>
      <c r="I1" s="187"/>
      <c r="J1" s="187"/>
      <c r="K1" s="234"/>
    </row>
    <row r="2" spans="1:12" ht="16.5" customHeight="1">
      <c r="A2" s="187" t="s">
        <v>149</v>
      </c>
      <c r="B2" s="187"/>
      <c r="C2" s="187"/>
      <c r="D2" s="187"/>
      <c r="E2" s="187"/>
      <c r="F2" s="187"/>
      <c r="G2" s="187"/>
      <c r="H2" s="187"/>
      <c r="I2" s="187"/>
      <c r="J2" s="187"/>
      <c r="K2" s="234"/>
    </row>
    <row r="3" spans="1:12" ht="18.75" customHeight="1">
      <c r="A3" s="2"/>
      <c r="B3" s="3"/>
      <c r="C3" s="3"/>
      <c r="D3" s="3"/>
      <c r="E3" s="3"/>
      <c r="F3" s="1"/>
      <c r="G3" s="4"/>
      <c r="H3" s="4"/>
      <c r="I3" s="4"/>
      <c r="K3" s="5" t="s">
        <v>1</v>
      </c>
      <c r="L3" s="6"/>
    </row>
    <row r="4" spans="1:12" ht="24" customHeight="1">
      <c r="A4" s="188" t="s">
        <v>2</v>
      </c>
      <c r="B4" s="189" t="s">
        <v>3</v>
      </c>
      <c r="C4" s="189"/>
      <c r="D4" s="189"/>
      <c r="E4" s="189"/>
      <c r="F4" s="189"/>
      <c r="G4" s="190" t="s">
        <v>153</v>
      </c>
      <c r="H4" s="190" t="s">
        <v>154</v>
      </c>
      <c r="I4" s="188" t="s">
        <v>4</v>
      </c>
      <c r="J4" s="195" t="s">
        <v>5</v>
      </c>
      <c r="K4" s="188"/>
      <c r="L4" s="143"/>
    </row>
    <row r="5" spans="1:12" ht="27.75" customHeight="1">
      <c r="A5" s="188"/>
      <c r="B5" s="189"/>
      <c r="C5" s="189"/>
      <c r="D5" s="189"/>
      <c r="E5" s="189"/>
      <c r="F5" s="189"/>
      <c r="G5" s="191"/>
      <c r="H5" s="193"/>
      <c r="I5" s="188"/>
      <c r="J5" s="190" t="s">
        <v>155</v>
      </c>
      <c r="K5" s="190" t="s">
        <v>156</v>
      </c>
      <c r="L5" s="196"/>
    </row>
    <row r="6" spans="1:12" ht="99" customHeight="1" thickBot="1">
      <c r="A6" s="188"/>
      <c r="B6" s="8" t="s">
        <v>6</v>
      </c>
      <c r="C6" s="9"/>
      <c r="D6" s="10"/>
      <c r="E6" s="11" t="s">
        <v>7</v>
      </c>
      <c r="F6" s="11" t="s">
        <v>8</v>
      </c>
      <c r="G6" s="192"/>
      <c r="H6" s="194"/>
      <c r="I6" s="188"/>
      <c r="J6" s="194"/>
      <c r="K6" s="194"/>
      <c r="L6" s="196"/>
    </row>
    <row r="7" spans="1:12" ht="23.25" customHeight="1" thickBot="1">
      <c r="A7" s="146">
        <v>1</v>
      </c>
      <c r="B7" s="8">
        <v>2</v>
      </c>
      <c r="C7" s="13"/>
      <c r="D7" s="14"/>
      <c r="E7" s="11">
        <v>3</v>
      </c>
      <c r="F7" s="11">
        <v>4</v>
      </c>
      <c r="G7" s="11">
        <v>5</v>
      </c>
      <c r="H7" s="147">
        <v>6</v>
      </c>
      <c r="I7" s="148">
        <v>7</v>
      </c>
      <c r="J7" s="146">
        <v>8</v>
      </c>
      <c r="K7" s="147">
        <v>9</v>
      </c>
      <c r="L7" s="143"/>
    </row>
    <row r="8" spans="1:12" ht="37.5" customHeight="1">
      <c r="A8" s="17" t="s">
        <v>9</v>
      </c>
      <c r="B8" s="18"/>
      <c r="C8" s="19"/>
      <c r="D8" s="19"/>
      <c r="E8" s="19"/>
      <c r="F8" s="20"/>
      <c r="G8" s="21">
        <f>G10+G43+G75+G250</f>
        <v>2482091.2000000002</v>
      </c>
      <c r="H8" s="21">
        <f>H10+H43+H75+H250</f>
        <v>3601628.1632599998</v>
      </c>
      <c r="I8" s="22">
        <f>I10+I43+I75+I250</f>
        <v>3553274.3784099999</v>
      </c>
      <c r="J8" s="23">
        <f>I8/G8*100</f>
        <v>143.15647943999801</v>
      </c>
      <c r="K8" s="23">
        <f>I8/H8*100</f>
        <v>98.657446503132832</v>
      </c>
    </row>
    <row r="9" spans="1:12" ht="21.75" customHeight="1">
      <c r="A9" s="133" t="s">
        <v>10</v>
      </c>
      <c r="B9" s="11"/>
      <c r="C9" s="11"/>
      <c r="D9" s="11"/>
      <c r="E9" s="11"/>
      <c r="F9" s="25"/>
      <c r="G9" s="26"/>
      <c r="H9" s="26"/>
      <c r="I9" s="26"/>
      <c r="J9" s="26"/>
      <c r="K9" s="26"/>
    </row>
    <row r="10" spans="1:12" ht="24.75" customHeight="1">
      <c r="A10" s="197" t="s">
        <v>11</v>
      </c>
      <c r="B10" s="197"/>
      <c r="C10" s="197"/>
      <c r="D10" s="197"/>
      <c r="E10" s="197"/>
      <c r="F10" s="27"/>
      <c r="G10" s="23">
        <f>SUM(G12:G42)</f>
        <v>61375.5</v>
      </c>
      <c r="H10" s="23">
        <f>SUM(H12:H42)</f>
        <v>713277.15785999992</v>
      </c>
      <c r="I10" s="23">
        <f>SUM(I12:I42)</f>
        <v>713183.70985999994</v>
      </c>
      <c r="J10" s="184" t="str">
        <f t="shared" ref="J10" si="0">IF(I10/G10*100&lt;100,I10/G10*100,"более 100%")</f>
        <v>более 100%</v>
      </c>
      <c r="K10" s="23">
        <f>I10/H10*100</f>
        <v>99.986898781354455</v>
      </c>
    </row>
    <row r="11" spans="1:12" ht="129.75" hidden="1" customHeight="1">
      <c r="A11" s="28" t="s">
        <v>12</v>
      </c>
      <c r="B11" s="11">
        <v>3500202</v>
      </c>
      <c r="C11" s="29"/>
      <c r="D11" s="29"/>
      <c r="E11" s="30" t="s">
        <v>13</v>
      </c>
      <c r="F11" s="11">
        <v>242</v>
      </c>
      <c r="G11" s="23"/>
      <c r="H11" s="23"/>
      <c r="I11" s="23"/>
      <c r="J11" s="23" t="e">
        <f t="shared" ref="J11:J34" si="1">I11/G11*100</f>
        <v>#DIV/0!</v>
      </c>
      <c r="K11" s="23"/>
    </row>
    <row r="12" spans="1:12" s="1" customFormat="1" ht="99.75" customHeight="1">
      <c r="A12" s="28" t="s">
        <v>128</v>
      </c>
      <c r="B12" s="33" t="s">
        <v>17</v>
      </c>
      <c r="C12" s="32"/>
      <c r="D12" s="32"/>
      <c r="E12" s="33" t="s">
        <v>13</v>
      </c>
      <c r="F12" s="32">
        <v>242</v>
      </c>
      <c r="G12" s="104">
        <v>0</v>
      </c>
      <c r="H12" s="179">
        <v>72000</v>
      </c>
      <c r="I12" s="180">
        <v>72000</v>
      </c>
      <c r="J12" s="25"/>
      <c r="K12" s="35">
        <f t="shared" ref="K12:K25" si="2">I12/H12*100</f>
        <v>100</v>
      </c>
    </row>
    <row r="13" spans="1:12" s="1" customFormat="1" ht="93.75" customHeight="1">
      <c r="A13" s="28" t="s">
        <v>129</v>
      </c>
      <c r="B13" s="33" t="s">
        <v>20</v>
      </c>
      <c r="C13" s="32"/>
      <c r="D13" s="32"/>
      <c r="E13" s="33" t="s">
        <v>21</v>
      </c>
      <c r="F13" s="32">
        <v>310</v>
      </c>
      <c r="G13" s="104">
        <v>0</v>
      </c>
      <c r="H13" s="130">
        <v>278278.68242999999</v>
      </c>
      <c r="I13" s="164">
        <v>278278.68242999999</v>
      </c>
      <c r="J13" s="26"/>
      <c r="K13" s="35">
        <f t="shared" si="2"/>
        <v>100</v>
      </c>
    </row>
    <row r="14" spans="1:12" s="1" customFormat="1" ht="56.25" customHeight="1">
      <c r="A14" s="28" t="s">
        <v>147</v>
      </c>
      <c r="B14" s="33" t="s">
        <v>24</v>
      </c>
      <c r="C14" s="32"/>
      <c r="D14" s="32"/>
      <c r="E14" s="33" t="s">
        <v>13</v>
      </c>
      <c r="F14" s="32">
        <v>242</v>
      </c>
      <c r="G14" s="26">
        <v>0</v>
      </c>
      <c r="H14" s="130">
        <v>13423.394</v>
      </c>
      <c r="I14" s="130">
        <v>13423.394</v>
      </c>
      <c r="J14" s="25"/>
      <c r="K14" s="35">
        <f t="shared" si="2"/>
        <v>100</v>
      </c>
    </row>
    <row r="15" spans="1:12" s="1" customFormat="1" ht="74.25" customHeight="1">
      <c r="A15" s="28" t="s">
        <v>148</v>
      </c>
      <c r="B15" s="33" t="s">
        <v>24</v>
      </c>
      <c r="C15" s="32"/>
      <c r="D15" s="32"/>
      <c r="E15" s="33" t="s">
        <v>13</v>
      </c>
      <c r="F15" s="32">
        <v>242</v>
      </c>
      <c r="G15" s="26">
        <v>0</v>
      </c>
      <c r="H15" s="130">
        <v>13423.394</v>
      </c>
      <c r="I15" s="130">
        <v>13423.394</v>
      </c>
      <c r="J15" s="25"/>
      <c r="K15" s="35">
        <f t="shared" si="2"/>
        <v>100</v>
      </c>
    </row>
    <row r="16" spans="1:12" s="1" customFormat="1" ht="57.75" customHeight="1">
      <c r="A16" s="28" t="s">
        <v>141</v>
      </c>
      <c r="B16" s="33" t="s">
        <v>26</v>
      </c>
      <c r="C16" s="32"/>
      <c r="D16" s="32"/>
      <c r="E16" s="33" t="s">
        <v>21</v>
      </c>
      <c r="F16" s="32">
        <v>310</v>
      </c>
      <c r="G16" s="26">
        <v>0</v>
      </c>
      <c r="H16" s="165">
        <v>51881.2</v>
      </c>
      <c r="I16" s="166">
        <v>51881.2</v>
      </c>
      <c r="J16" s="158"/>
      <c r="K16" s="107">
        <f t="shared" si="2"/>
        <v>100</v>
      </c>
    </row>
    <row r="17" spans="1:12" s="1" customFormat="1" ht="81" customHeight="1">
      <c r="A17" s="28" t="s">
        <v>142</v>
      </c>
      <c r="B17" s="33" t="s">
        <v>26</v>
      </c>
      <c r="C17" s="32"/>
      <c r="D17" s="32"/>
      <c r="E17" s="33" t="s">
        <v>21</v>
      </c>
      <c r="F17" s="32">
        <v>310</v>
      </c>
      <c r="G17" s="106">
        <v>0</v>
      </c>
      <c r="H17" s="167">
        <v>51881.171139999999</v>
      </c>
      <c r="I17" s="166">
        <v>51881.171139999999</v>
      </c>
      <c r="J17" s="108"/>
      <c r="K17" s="107">
        <f t="shared" si="2"/>
        <v>100</v>
      </c>
    </row>
    <row r="18" spans="1:12" ht="117" hidden="1" customHeight="1">
      <c r="A18" s="142" t="s">
        <v>15</v>
      </c>
      <c r="B18" s="32">
        <v>7951800</v>
      </c>
      <c r="C18" s="32"/>
      <c r="D18" s="32"/>
      <c r="E18" s="33" t="s">
        <v>13</v>
      </c>
      <c r="F18" s="32">
        <v>242</v>
      </c>
      <c r="G18" s="26"/>
      <c r="H18" s="26"/>
      <c r="I18" s="26"/>
      <c r="J18" s="23" t="e">
        <f t="shared" si="1"/>
        <v>#DIV/0!</v>
      </c>
      <c r="K18" s="107" t="e">
        <f t="shared" si="2"/>
        <v>#DIV/0!</v>
      </c>
    </row>
    <row r="19" spans="1:12" ht="141" hidden="1" customHeight="1">
      <c r="A19" s="28" t="s">
        <v>16</v>
      </c>
      <c r="B19" s="32" t="s">
        <v>17</v>
      </c>
      <c r="C19" s="32"/>
      <c r="D19" s="32"/>
      <c r="E19" s="33" t="s">
        <v>13</v>
      </c>
      <c r="F19" s="32" t="s">
        <v>18</v>
      </c>
      <c r="G19" s="23"/>
      <c r="H19" s="26"/>
      <c r="I19" s="26"/>
      <c r="J19" s="23" t="e">
        <f t="shared" si="1"/>
        <v>#DIV/0!</v>
      </c>
      <c r="K19" s="107" t="e">
        <f t="shared" si="2"/>
        <v>#DIV/0!</v>
      </c>
      <c r="L19" s="6"/>
    </row>
    <row r="20" spans="1:12" ht="137.25" hidden="1" customHeight="1">
      <c r="A20" s="28" t="s">
        <v>19</v>
      </c>
      <c r="B20" s="32" t="s">
        <v>20</v>
      </c>
      <c r="C20" s="32"/>
      <c r="D20" s="32"/>
      <c r="E20" s="33" t="s">
        <v>21</v>
      </c>
      <c r="F20" s="32" t="s">
        <v>22</v>
      </c>
      <c r="G20" s="23"/>
      <c r="H20" s="26"/>
      <c r="I20" s="26"/>
      <c r="J20" s="23" t="e">
        <f t="shared" si="1"/>
        <v>#DIV/0!</v>
      </c>
      <c r="K20" s="107" t="e">
        <f t="shared" si="2"/>
        <v>#DIV/0!</v>
      </c>
      <c r="L20" s="6"/>
    </row>
    <row r="21" spans="1:12" ht="63" hidden="1" customHeight="1">
      <c r="A21" s="28" t="s">
        <v>23</v>
      </c>
      <c r="B21" s="32" t="s">
        <v>24</v>
      </c>
      <c r="C21" s="32"/>
      <c r="D21" s="32"/>
      <c r="E21" s="33" t="s">
        <v>13</v>
      </c>
      <c r="F21" s="32" t="s">
        <v>18</v>
      </c>
      <c r="G21" s="23"/>
      <c r="H21" s="26"/>
      <c r="I21" s="26"/>
      <c r="J21" s="23" t="e">
        <f t="shared" si="1"/>
        <v>#DIV/0!</v>
      </c>
      <c r="K21" s="107" t="e">
        <f t="shared" si="2"/>
        <v>#DIV/0!</v>
      </c>
    </row>
    <row r="22" spans="1:12" ht="63" hidden="1" customHeight="1">
      <c r="A22" s="28" t="s">
        <v>25</v>
      </c>
      <c r="B22" s="32" t="s">
        <v>26</v>
      </c>
      <c r="C22" s="32"/>
      <c r="D22" s="32"/>
      <c r="E22" s="33" t="s">
        <v>21</v>
      </c>
      <c r="F22" s="32" t="s">
        <v>22</v>
      </c>
      <c r="G22" s="23"/>
      <c r="H22" s="26"/>
      <c r="I22" s="26"/>
      <c r="J22" s="23" t="e">
        <f t="shared" si="1"/>
        <v>#DIV/0!</v>
      </c>
      <c r="K22" s="107" t="e">
        <f t="shared" si="2"/>
        <v>#DIV/0!</v>
      </c>
    </row>
    <row r="23" spans="1:12" ht="75.75" hidden="1" customHeight="1">
      <c r="A23" s="28" t="s">
        <v>27</v>
      </c>
      <c r="B23" s="32">
        <v>1020102</v>
      </c>
      <c r="C23" s="32"/>
      <c r="D23" s="32"/>
      <c r="E23" s="33" t="s">
        <v>28</v>
      </c>
      <c r="F23" s="32">
        <v>310</v>
      </c>
      <c r="G23" s="25"/>
      <c r="H23" s="25"/>
      <c r="I23" s="34"/>
      <c r="J23" s="23" t="e">
        <f t="shared" si="1"/>
        <v>#DIV/0!</v>
      </c>
      <c r="K23" s="107" t="e">
        <f t="shared" si="2"/>
        <v>#DIV/0!</v>
      </c>
    </row>
    <row r="24" spans="1:12" ht="46.5" hidden="1" customHeight="1">
      <c r="A24" s="28" t="s">
        <v>29</v>
      </c>
      <c r="B24" s="32">
        <v>3500201</v>
      </c>
      <c r="C24" s="32"/>
      <c r="D24" s="32"/>
      <c r="E24" s="33" t="s">
        <v>21</v>
      </c>
      <c r="F24" s="32">
        <v>225</v>
      </c>
      <c r="G24" s="25"/>
      <c r="H24" s="35"/>
      <c r="I24" s="34"/>
      <c r="J24" s="23" t="e">
        <f t="shared" si="1"/>
        <v>#DIV/0!</v>
      </c>
      <c r="K24" s="107" t="e">
        <f t="shared" si="2"/>
        <v>#DIV/0!</v>
      </c>
    </row>
    <row r="25" spans="1:12" ht="35.25" customHeight="1">
      <c r="A25" s="28" t="s">
        <v>150</v>
      </c>
      <c r="B25" s="32">
        <v>3500201</v>
      </c>
      <c r="C25" s="32"/>
      <c r="D25" s="32"/>
      <c r="E25" s="33" t="s">
        <v>21</v>
      </c>
      <c r="F25" s="32">
        <v>225</v>
      </c>
      <c r="G25" s="35">
        <v>0</v>
      </c>
      <c r="H25" s="35">
        <v>305.137</v>
      </c>
      <c r="I25" s="35">
        <v>298.84199999999998</v>
      </c>
      <c r="J25" s="23"/>
      <c r="K25" s="107">
        <f t="shared" si="2"/>
        <v>97.936992236274193</v>
      </c>
    </row>
    <row r="26" spans="1:12" ht="108" customHeight="1">
      <c r="A26" s="28" t="s">
        <v>30</v>
      </c>
      <c r="B26" s="32">
        <v>3500202</v>
      </c>
      <c r="C26" s="32"/>
      <c r="D26" s="32"/>
      <c r="E26" s="33" t="s">
        <v>13</v>
      </c>
      <c r="F26" s="32">
        <v>242</v>
      </c>
      <c r="G26" s="35">
        <v>3428</v>
      </c>
      <c r="H26" s="164">
        <v>9832.6</v>
      </c>
      <c r="I26" s="180">
        <v>9819.9249999999993</v>
      </c>
      <c r="J26" s="26">
        <f>I26/G26*100</f>
        <v>286.4622228704784</v>
      </c>
      <c r="K26" s="26">
        <f t="shared" ref="K26" si="3">I26/H26*100</f>
        <v>99.871092081443351</v>
      </c>
    </row>
    <row r="27" spans="1:12" ht="81.75" hidden="1" customHeight="1">
      <c r="A27" s="28" t="s">
        <v>31</v>
      </c>
      <c r="B27" s="32">
        <v>3500304</v>
      </c>
      <c r="C27" s="32"/>
      <c r="D27" s="32"/>
      <c r="E27" s="33" t="s">
        <v>28</v>
      </c>
      <c r="F27" s="32">
        <v>310</v>
      </c>
      <c r="G27" s="25"/>
      <c r="H27" s="25"/>
      <c r="I27" s="34"/>
      <c r="J27" s="23" t="e">
        <f t="shared" si="1"/>
        <v>#DIV/0!</v>
      </c>
      <c r="K27" s="26"/>
    </row>
    <row r="28" spans="1:12" ht="67.5" hidden="1" customHeight="1">
      <c r="A28" s="185" t="s">
        <v>32</v>
      </c>
      <c r="B28" s="32">
        <v>7951800</v>
      </c>
      <c r="C28" s="60"/>
      <c r="D28" s="32"/>
      <c r="E28" s="33" t="s">
        <v>33</v>
      </c>
      <c r="F28" s="32">
        <v>226</v>
      </c>
      <c r="G28" s="26"/>
      <c r="H28" s="26"/>
      <c r="I28" s="26"/>
      <c r="J28" s="23" t="e">
        <f t="shared" si="1"/>
        <v>#DIV/0!</v>
      </c>
      <c r="K28" s="26"/>
    </row>
    <row r="29" spans="1:12" ht="56.25" hidden="1" customHeight="1">
      <c r="A29" s="186"/>
      <c r="B29" s="32">
        <v>7951800</v>
      </c>
      <c r="C29" s="60"/>
      <c r="D29" s="32"/>
      <c r="E29" s="33" t="s">
        <v>13</v>
      </c>
      <c r="F29" s="32">
        <v>242</v>
      </c>
      <c r="G29" s="26"/>
      <c r="H29" s="26"/>
      <c r="I29" s="26"/>
      <c r="J29" s="23" t="e">
        <f t="shared" si="1"/>
        <v>#DIV/0!</v>
      </c>
      <c r="K29" s="26"/>
    </row>
    <row r="30" spans="1:12" ht="66.75" hidden="1" customHeight="1">
      <c r="A30" s="198" t="s">
        <v>34</v>
      </c>
      <c r="B30" s="32">
        <v>7951900</v>
      </c>
      <c r="C30" s="60"/>
      <c r="D30" s="32"/>
      <c r="E30" s="33" t="s">
        <v>28</v>
      </c>
      <c r="F30" s="32">
        <v>310</v>
      </c>
      <c r="G30" s="26"/>
      <c r="H30" s="26"/>
      <c r="I30" s="26"/>
      <c r="J30" s="23" t="e">
        <f t="shared" si="1"/>
        <v>#DIV/0!</v>
      </c>
      <c r="K30" s="26"/>
    </row>
    <row r="31" spans="1:12" ht="41.25" hidden="1" customHeight="1">
      <c r="A31" s="199"/>
      <c r="B31" s="32">
        <v>7951900</v>
      </c>
      <c r="C31" s="60"/>
      <c r="D31" s="32"/>
      <c r="E31" s="33" t="s">
        <v>35</v>
      </c>
      <c r="F31" s="32">
        <v>310</v>
      </c>
      <c r="G31" s="26"/>
      <c r="H31" s="26"/>
      <c r="I31" s="26"/>
      <c r="J31" s="23" t="e">
        <f t="shared" si="1"/>
        <v>#DIV/0!</v>
      </c>
      <c r="K31" s="26"/>
    </row>
    <row r="32" spans="1:12" ht="17.25" hidden="1" customHeight="1">
      <c r="A32" s="200"/>
      <c r="B32" s="32">
        <v>7951900</v>
      </c>
      <c r="C32" s="60"/>
      <c r="D32" s="32"/>
      <c r="E32" s="33" t="s">
        <v>36</v>
      </c>
      <c r="F32" s="32">
        <v>310</v>
      </c>
      <c r="G32" s="26"/>
      <c r="H32" s="26"/>
      <c r="I32" s="26"/>
      <c r="J32" s="23" t="e">
        <f t="shared" si="1"/>
        <v>#DIV/0!</v>
      </c>
      <c r="K32" s="26"/>
    </row>
    <row r="33" spans="1:11" ht="81" hidden="1" customHeight="1">
      <c r="A33" s="142" t="s">
        <v>37</v>
      </c>
      <c r="B33" s="32">
        <v>7952000</v>
      </c>
      <c r="C33" s="60"/>
      <c r="D33" s="32"/>
      <c r="E33" s="33" t="s">
        <v>21</v>
      </c>
      <c r="F33" s="32">
        <v>226</v>
      </c>
      <c r="G33" s="26"/>
      <c r="H33" s="26"/>
      <c r="I33" s="26"/>
      <c r="J33" s="23" t="e">
        <f t="shared" si="1"/>
        <v>#DIV/0!</v>
      </c>
      <c r="K33" s="26"/>
    </row>
    <row r="34" spans="1:11" ht="81" hidden="1" customHeight="1">
      <c r="A34" s="142" t="s">
        <v>38</v>
      </c>
      <c r="B34" s="32">
        <v>7954000</v>
      </c>
      <c r="C34" s="60"/>
      <c r="D34" s="32"/>
      <c r="E34" s="33" t="s">
        <v>21</v>
      </c>
      <c r="F34" s="32">
        <v>310</v>
      </c>
      <c r="G34" s="26"/>
      <c r="H34" s="26"/>
      <c r="I34" s="26"/>
      <c r="J34" s="23" t="e">
        <f t="shared" si="1"/>
        <v>#DIV/0!</v>
      </c>
      <c r="K34" s="26"/>
    </row>
    <row r="35" spans="1:11" ht="30" customHeight="1">
      <c r="A35" s="185" t="s">
        <v>122</v>
      </c>
      <c r="B35" s="201">
        <v>3500204</v>
      </c>
      <c r="C35" s="150"/>
      <c r="D35" s="137"/>
      <c r="E35" s="203" t="s">
        <v>21</v>
      </c>
      <c r="F35" s="32">
        <v>225</v>
      </c>
      <c r="G35" s="110">
        <v>0</v>
      </c>
      <c r="H35" s="26">
        <v>282.33</v>
      </c>
      <c r="I35" s="26">
        <v>282.33</v>
      </c>
      <c r="J35" s="26"/>
      <c r="K35" s="26">
        <f t="shared" ref="K35:K43" si="4">I35/H35*100</f>
        <v>100</v>
      </c>
    </row>
    <row r="36" spans="1:11" ht="21.75" customHeight="1">
      <c r="A36" s="186"/>
      <c r="B36" s="202"/>
      <c r="C36" s="150"/>
      <c r="D36" s="137"/>
      <c r="E36" s="204"/>
      <c r="F36" s="32">
        <v>226</v>
      </c>
      <c r="G36" s="110">
        <v>0</v>
      </c>
      <c r="H36" s="26">
        <v>33.110999999999997</v>
      </c>
      <c r="I36" s="26">
        <v>33.110999999999997</v>
      </c>
      <c r="J36" s="26"/>
      <c r="K36" s="26">
        <f t="shared" si="4"/>
        <v>100</v>
      </c>
    </row>
    <row r="37" spans="1:11" s="1" customFormat="1" ht="31.5" customHeight="1">
      <c r="A37" s="28" t="s">
        <v>130</v>
      </c>
      <c r="B37" s="32">
        <v>3500300</v>
      </c>
      <c r="C37" s="32"/>
      <c r="D37" s="32"/>
      <c r="E37" s="33" t="s">
        <v>131</v>
      </c>
      <c r="F37" s="32">
        <v>226</v>
      </c>
      <c r="G37" s="110">
        <v>0</v>
      </c>
      <c r="H37" s="26">
        <v>58.06</v>
      </c>
      <c r="I37" s="35">
        <v>58.063000000000002</v>
      </c>
      <c r="J37" s="35"/>
      <c r="K37" s="35">
        <f t="shared" si="4"/>
        <v>100.00516706854978</v>
      </c>
    </row>
    <row r="38" spans="1:11" ht="30.75" customHeight="1">
      <c r="A38" s="185" t="s">
        <v>39</v>
      </c>
      <c r="B38" s="33" t="s">
        <v>40</v>
      </c>
      <c r="C38" s="60"/>
      <c r="D38" s="32"/>
      <c r="E38" s="33" t="s">
        <v>21</v>
      </c>
      <c r="F38" s="32">
        <v>225</v>
      </c>
      <c r="G38" s="109">
        <v>0</v>
      </c>
      <c r="H38" s="26">
        <v>6025.0870000000004</v>
      </c>
      <c r="I38" s="26">
        <v>6025.0870000000004</v>
      </c>
      <c r="J38" s="26"/>
      <c r="K38" s="26">
        <f t="shared" si="4"/>
        <v>100</v>
      </c>
    </row>
    <row r="39" spans="1:11" ht="30" customHeight="1">
      <c r="A39" s="186"/>
      <c r="B39" s="33" t="s">
        <v>40</v>
      </c>
      <c r="C39" s="60"/>
      <c r="D39" s="32"/>
      <c r="E39" s="33" t="s">
        <v>21</v>
      </c>
      <c r="F39" s="32">
        <v>226</v>
      </c>
      <c r="G39" s="109">
        <v>0</v>
      </c>
      <c r="H39" s="26">
        <v>8713.116</v>
      </c>
      <c r="I39" s="26">
        <v>8713.116</v>
      </c>
      <c r="J39" s="26"/>
      <c r="K39" s="26">
        <f t="shared" si="4"/>
        <v>100</v>
      </c>
    </row>
    <row r="40" spans="1:11" ht="97.5" customHeight="1">
      <c r="A40" s="142" t="s">
        <v>14</v>
      </c>
      <c r="B40" s="32">
        <v>7951700</v>
      </c>
      <c r="C40" s="32"/>
      <c r="D40" s="32"/>
      <c r="E40" s="33" t="s">
        <v>13</v>
      </c>
      <c r="F40" s="32">
        <v>242</v>
      </c>
      <c r="G40" s="26">
        <v>35797.1</v>
      </c>
      <c r="H40" s="130">
        <v>15269.5</v>
      </c>
      <c r="I40" s="130">
        <v>15243.308000000001</v>
      </c>
      <c r="J40" s="26">
        <f>I40/G40*100</f>
        <v>42.582522047875393</v>
      </c>
      <c r="K40" s="26">
        <f t="shared" si="4"/>
        <v>99.828468515668504</v>
      </c>
    </row>
    <row r="41" spans="1:11" s="1" customFormat="1" ht="109.5" customHeight="1">
      <c r="A41" s="142" t="s">
        <v>15</v>
      </c>
      <c r="B41" s="32">
        <v>7951800</v>
      </c>
      <c r="C41" s="32"/>
      <c r="D41" s="32"/>
      <c r="E41" s="33" t="s">
        <v>13</v>
      </c>
      <c r="F41" s="32">
        <v>242</v>
      </c>
      <c r="G41" s="109">
        <v>22150.400000000001</v>
      </c>
      <c r="H41" s="178">
        <v>23490.9</v>
      </c>
      <c r="I41" s="178">
        <v>23442.611000000001</v>
      </c>
      <c r="J41" s="26">
        <f>I41/G41*100</f>
        <v>105.83380435567756</v>
      </c>
      <c r="K41" s="35">
        <f t="shared" si="4"/>
        <v>99.79443529196412</v>
      </c>
    </row>
    <row r="42" spans="1:11" ht="60" customHeight="1">
      <c r="A42" s="159" t="s">
        <v>132</v>
      </c>
      <c r="B42" s="11">
        <v>7954300</v>
      </c>
      <c r="C42" s="25"/>
      <c r="D42" s="25"/>
      <c r="E42" s="30" t="s">
        <v>21</v>
      </c>
      <c r="F42" s="11">
        <v>310</v>
      </c>
      <c r="G42" s="109">
        <v>0</v>
      </c>
      <c r="H42" s="162">
        <v>168379.47529</v>
      </c>
      <c r="I42" s="35">
        <v>168379.47529</v>
      </c>
      <c r="J42" s="35"/>
      <c r="K42" s="35">
        <f t="shared" si="4"/>
        <v>100</v>
      </c>
    </row>
    <row r="43" spans="1:11" ht="27.75" customHeight="1">
      <c r="A43" s="144" t="s">
        <v>41</v>
      </c>
      <c r="B43" s="18"/>
      <c r="C43" s="144"/>
      <c r="D43" s="144"/>
      <c r="E43" s="18"/>
      <c r="F43" s="18"/>
      <c r="G43" s="23">
        <f>G48+G49+G57+G58+G59+G63+G71</f>
        <v>194197.9</v>
      </c>
      <c r="H43" s="23">
        <f>H57+H58+H59+H63+H64+H73+H48+H49+H66+H72+H60+H62+H71+H61+H67+H68+H69+H70</f>
        <v>318920.83039999998</v>
      </c>
      <c r="I43" s="23">
        <f>I57+I58+I59+I60+I63+I64+I73+I48+I49+I66+I72+I62+I71+I61+I67+I68+I69+I70</f>
        <v>316632.63955000008</v>
      </c>
      <c r="J43" s="23">
        <f t="shared" ref="J43:J47" si="5">I43/G43*100</f>
        <v>163.04637668584473</v>
      </c>
      <c r="K43" s="23">
        <f t="shared" si="4"/>
        <v>99.282520728693086</v>
      </c>
    </row>
    <row r="44" spans="1:11" ht="15.75" hidden="1" customHeight="1">
      <c r="A44" s="25" t="s">
        <v>42</v>
      </c>
      <c r="B44" s="11"/>
      <c r="C44" s="25">
        <v>0</v>
      </c>
      <c r="D44" s="25"/>
      <c r="E44" s="11"/>
      <c r="F44" s="11"/>
      <c r="G44" s="26"/>
      <c r="H44" s="26"/>
      <c r="I44" s="26"/>
      <c r="J44" s="23" t="e">
        <f t="shared" si="5"/>
        <v>#DIV/0!</v>
      </c>
      <c r="K44" s="23"/>
    </row>
    <row r="45" spans="1:11" ht="15.75" hidden="1" customHeight="1">
      <c r="A45" s="25" t="s">
        <v>43</v>
      </c>
      <c r="B45" s="11"/>
      <c r="C45" s="25">
        <v>5580000</v>
      </c>
      <c r="D45" s="25"/>
      <c r="E45" s="11"/>
      <c r="F45" s="11"/>
      <c r="G45" s="26"/>
      <c r="H45" s="26"/>
      <c r="I45" s="26"/>
      <c r="J45" s="23" t="e">
        <f t="shared" si="5"/>
        <v>#DIV/0!</v>
      </c>
      <c r="K45" s="23"/>
    </row>
    <row r="46" spans="1:11" ht="15.75" hidden="1" customHeight="1">
      <c r="A46" s="25" t="s">
        <v>44</v>
      </c>
      <c r="B46" s="11"/>
      <c r="C46" s="25">
        <v>0</v>
      </c>
      <c r="D46" s="25"/>
      <c r="E46" s="11"/>
      <c r="F46" s="11"/>
      <c r="G46" s="26"/>
      <c r="H46" s="26"/>
      <c r="I46" s="26"/>
      <c r="J46" s="23" t="e">
        <f t="shared" si="5"/>
        <v>#DIV/0!</v>
      </c>
      <c r="K46" s="23"/>
    </row>
    <row r="47" spans="1:11" ht="15.75" hidden="1" customHeight="1">
      <c r="A47" s="25" t="s">
        <v>43</v>
      </c>
      <c r="B47" s="11"/>
      <c r="C47" s="25">
        <v>4064300</v>
      </c>
      <c r="D47" s="25"/>
      <c r="E47" s="11"/>
      <c r="F47" s="11"/>
      <c r="G47" s="26"/>
      <c r="H47" s="26"/>
      <c r="I47" s="26"/>
      <c r="J47" s="23" t="e">
        <f t="shared" si="5"/>
        <v>#DIV/0!</v>
      </c>
      <c r="K47" s="23"/>
    </row>
    <row r="48" spans="1:11" ht="42" customHeight="1">
      <c r="A48" s="185" t="s">
        <v>27</v>
      </c>
      <c r="B48" s="32">
        <v>1020102</v>
      </c>
      <c r="C48" s="32"/>
      <c r="D48" s="32"/>
      <c r="E48" s="33" t="s">
        <v>28</v>
      </c>
      <c r="F48" s="32">
        <v>226</v>
      </c>
      <c r="G48" s="168">
        <v>15367.9</v>
      </c>
      <c r="H48" s="169">
        <v>9206.6618899999994</v>
      </c>
      <c r="I48" s="170">
        <v>9107.4298899999994</v>
      </c>
      <c r="J48" s="26">
        <f>I48/G48*100</f>
        <v>59.262683190286246</v>
      </c>
      <c r="K48" s="26">
        <f>I48/H48*100</f>
        <v>98.92217177967855</v>
      </c>
    </row>
    <row r="49" spans="1:12" ht="35.25" customHeight="1">
      <c r="A49" s="186"/>
      <c r="B49" s="32">
        <v>1020102</v>
      </c>
      <c r="C49" s="32"/>
      <c r="D49" s="32"/>
      <c r="E49" s="33" t="s">
        <v>28</v>
      </c>
      <c r="F49" s="32">
        <v>310</v>
      </c>
      <c r="G49" s="171">
        <v>117500</v>
      </c>
      <c r="H49" s="172">
        <v>119666.34451</v>
      </c>
      <c r="I49" s="173">
        <v>118988.05966</v>
      </c>
      <c r="J49" s="26">
        <f>I49/G49*100</f>
        <v>101.26643375319149</v>
      </c>
      <c r="K49" s="26">
        <f>I49/H49*100</f>
        <v>99.43318662170438</v>
      </c>
    </row>
    <row r="50" spans="1:12" ht="25.5" hidden="1" customHeight="1">
      <c r="A50" s="142" t="s">
        <v>45</v>
      </c>
      <c r="B50" s="151">
        <v>3510501</v>
      </c>
      <c r="C50" s="151"/>
      <c r="D50" s="151"/>
      <c r="E50" s="33" t="s">
        <v>21</v>
      </c>
      <c r="F50" s="32">
        <v>225</v>
      </c>
      <c r="G50" s="122"/>
      <c r="H50" s="122"/>
      <c r="I50" s="123"/>
      <c r="J50" s="26" t="e">
        <f>I50/G50*100</f>
        <v>#DIV/0!</v>
      </c>
      <c r="K50" s="26" t="e">
        <f>I50/H50*100</f>
        <v>#DIV/0!</v>
      </c>
    </row>
    <row r="51" spans="1:12" ht="24" hidden="1" customHeight="1">
      <c r="A51" s="142" t="s">
        <v>46</v>
      </c>
      <c r="B51" s="151">
        <v>3510503</v>
      </c>
      <c r="C51" s="151"/>
      <c r="D51" s="151"/>
      <c r="E51" s="33" t="s">
        <v>21</v>
      </c>
      <c r="F51" s="32">
        <v>225</v>
      </c>
      <c r="G51" s="26"/>
      <c r="H51" s="26"/>
      <c r="I51" s="37"/>
      <c r="J51" s="26" t="e">
        <f>I51/G51*100</f>
        <v>#DIV/0!</v>
      </c>
      <c r="K51" s="26" t="e">
        <f>I51/H51*100</f>
        <v>#DIV/0!</v>
      </c>
    </row>
    <row r="52" spans="1:12" ht="24" hidden="1" customHeight="1">
      <c r="A52" s="142"/>
      <c r="B52" s="151">
        <v>3510503</v>
      </c>
      <c r="C52" s="151"/>
      <c r="D52" s="151"/>
      <c r="E52" s="33" t="s">
        <v>21</v>
      </c>
      <c r="F52" s="32">
        <v>226</v>
      </c>
      <c r="G52" s="26"/>
      <c r="H52" s="26"/>
      <c r="I52" s="37"/>
      <c r="J52" s="26" t="e">
        <f>I52/G52*100</f>
        <v>#DIV/0!</v>
      </c>
      <c r="K52" s="26" t="e">
        <f>I52/H52*100</f>
        <v>#DIV/0!</v>
      </c>
    </row>
    <row r="53" spans="1:12" ht="41.25" hidden="1" customHeight="1">
      <c r="A53" s="140"/>
      <c r="B53" s="32">
        <v>3510510</v>
      </c>
      <c r="C53" s="32"/>
      <c r="D53" s="32"/>
      <c r="E53" s="32">
        <v>500</v>
      </c>
      <c r="F53" s="32">
        <v>226</v>
      </c>
      <c r="G53" s="26"/>
      <c r="H53" s="26"/>
      <c r="I53" s="37"/>
      <c r="J53" s="26"/>
      <c r="K53" s="26"/>
      <c r="L53" s="39"/>
    </row>
    <row r="54" spans="1:12" ht="41.25" hidden="1" customHeight="1">
      <c r="A54" s="135" t="s">
        <v>47</v>
      </c>
      <c r="B54" s="151">
        <v>3510510</v>
      </c>
      <c r="C54" s="151"/>
      <c r="D54" s="151"/>
      <c r="E54" s="33" t="s">
        <v>13</v>
      </c>
      <c r="F54" s="32">
        <v>241</v>
      </c>
      <c r="G54" s="26"/>
      <c r="H54" s="26"/>
      <c r="I54" s="37"/>
      <c r="J54" s="26"/>
      <c r="K54" s="26"/>
      <c r="L54" s="39"/>
    </row>
    <row r="55" spans="1:12" ht="30" hidden="1" customHeight="1">
      <c r="A55" s="140"/>
      <c r="B55" s="151">
        <v>3510510</v>
      </c>
      <c r="C55" s="151"/>
      <c r="D55" s="151"/>
      <c r="E55" s="33" t="s">
        <v>13</v>
      </c>
      <c r="F55" s="32">
        <v>242</v>
      </c>
      <c r="G55" s="26"/>
      <c r="H55" s="26"/>
      <c r="I55" s="37"/>
      <c r="J55" s="26"/>
      <c r="K55" s="26"/>
    </row>
    <row r="56" spans="1:12" ht="41.25" hidden="1" customHeight="1">
      <c r="A56" s="141"/>
      <c r="B56" s="151">
        <v>3510510</v>
      </c>
      <c r="C56" s="151"/>
      <c r="D56" s="151"/>
      <c r="E56" s="33" t="s">
        <v>48</v>
      </c>
      <c r="F56" s="32">
        <v>226</v>
      </c>
      <c r="G56" s="26"/>
      <c r="H56" s="26"/>
      <c r="I56" s="37"/>
      <c r="J56" s="26"/>
      <c r="K56" s="26"/>
    </row>
    <row r="57" spans="1:12" ht="58.5" customHeight="1">
      <c r="A57" s="142" t="s">
        <v>49</v>
      </c>
      <c r="B57" s="151">
        <v>3510511</v>
      </c>
      <c r="C57" s="151"/>
      <c r="D57" s="151"/>
      <c r="E57" s="33" t="s">
        <v>13</v>
      </c>
      <c r="F57" s="32">
        <v>241</v>
      </c>
      <c r="G57" s="26">
        <v>16300</v>
      </c>
      <c r="H57" s="26">
        <v>16300</v>
      </c>
      <c r="I57" s="26">
        <v>16300</v>
      </c>
      <c r="J57" s="26">
        <f>I57/G57*100</f>
        <v>100</v>
      </c>
      <c r="K57" s="26">
        <f t="shared" ref="K57:K70" si="6">I57/H57*100</f>
        <v>100</v>
      </c>
    </row>
    <row r="58" spans="1:12" ht="87" customHeight="1">
      <c r="A58" s="142" t="s">
        <v>50</v>
      </c>
      <c r="B58" s="151">
        <v>3510512</v>
      </c>
      <c r="C58" s="151"/>
      <c r="D58" s="151"/>
      <c r="E58" s="33" t="s">
        <v>13</v>
      </c>
      <c r="F58" s="32">
        <v>241</v>
      </c>
      <c r="G58" s="26">
        <v>2354</v>
      </c>
      <c r="H58" s="26">
        <v>2354</v>
      </c>
      <c r="I58" s="26">
        <v>2353.9989999999998</v>
      </c>
      <c r="J58" s="26">
        <f>I58/G58*100</f>
        <v>99.999957519116393</v>
      </c>
      <c r="K58" s="26">
        <f t="shared" si="6"/>
        <v>99.999957519116393</v>
      </c>
    </row>
    <row r="59" spans="1:12" ht="45.75" customHeight="1">
      <c r="A59" s="142" t="s">
        <v>51</v>
      </c>
      <c r="B59" s="151">
        <v>3510513</v>
      </c>
      <c r="C59" s="151"/>
      <c r="D59" s="151"/>
      <c r="E59" s="33" t="s">
        <v>13</v>
      </c>
      <c r="F59" s="32">
        <v>241</v>
      </c>
      <c r="G59" s="26">
        <v>22646</v>
      </c>
      <c r="H59" s="26">
        <v>33406</v>
      </c>
      <c r="I59" s="26">
        <v>33405.999000000003</v>
      </c>
      <c r="J59" s="26">
        <f>I59/G59*100</f>
        <v>147.5139053254438</v>
      </c>
      <c r="K59" s="26">
        <f t="shared" si="6"/>
        <v>99.999997006525788</v>
      </c>
    </row>
    <row r="60" spans="1:12" ht="75" customHeight="1">
      <c r="A60" s="185" t="s">
        <v>52</v>
      </c>
      <c r="B60" s="55">
        <v>3510514</v>
      </c>
      <c r="C60" s="32"/>
      <c r="D60" s="32"/>
      <c r="E60" s="33" t="s">
        <v>13</v>
      </c>
      <c r="F60" s="55">
        <v>241</v>
      </c>
      <c r="G60" s="64">
        <v>0</v>
      </c>
      <c r="H60" s="64">
        <v>19857</v>
      </c>
      <c r="I60" s="64">
        <v>18507.141</v>
      </c>
      <c r="J60" s="64"/>
      <c r="K60" s="64">
        <f>I60/H60*100</f>
        <v>93.20210001510803</v>
      </c>
    </row>
    <row r="61" spans="1:12" ht="42" customHeight="1">
      <c r="A61" s="186"/>
      <c r="B61" s="55">
        <v>3510514</v>
      </c>
      <c r="C61" s="181"/>
      <c r="D61" s="181"/>
      <c r="E61" s="33" t="s">
        <v>13</v>
      </c>
      <c r="F61" s="55">
        <v>242</v>
      </c>
      <c r="G61" s="64">
        <v>0</v>
      </c>
      <c r="H61" s="64">
        <v>4372.8999999999996</v>
      </c>
      <c r="I61" s="64">
        <v>4243.4279999999999</v>
      </c>
      <c r="J61" s="64"/>
      <c r="K61" s="64">
        <f>I61/H61*100</f>
        <v>97.039218825036016</v>
      </c>
    </row>
    <row r="62" spans="1:12" ht="66.75" customHeight="1">
      <c r="A62" s="111" t="s">
        <v>125</v>
      </c>
      <c r="B62" s="154">
        <v>3510515</v>
      </c>
      <c r="C62" s="151"/>
      <c r="D62" s="151"/>
      <c r="E62" s="63" t="s">
        <v>13</v>
      </c>
      <c r="F62" s="62">
        <v>241</v>
      </c>
      <c r="G62" s="26">
        <v>0</v>
      </c>
      <c r="H62" s="95">
        <v>998.41099999999994</v>
      </c>
      <c r="I62" s="95">
        <v>998.41099999999994</v>
      </c>
      <c r="J62" s="91"/>
      <c r="K62" s="113">
        <f t="shared" ref="K62" si="7">I62/H62*100</f>
        <v>100</v>
      </c>
    </row>
    <row r="63" spans="1:12" ht="111" customHeight="1">
      <c r="A63" s="142" t="s">
        <v>53</v>
      </c>
      <c r="B63" s="151">
        <v>3510516</v>
      </c>
      <c r="C63" s="151"/>
      <c r="D63" s="151"/>
      <c r="E63" s="33" t="s">
        <v>13</v>
      </c>
      <c r="F63" s="32">
        <v>241</v>
      </c>
      <c r="G63" s="26">
        <v>1500</v>
      </c>
      <c r="H63" s="26">
        <v>340.6</v>
      </c>
      <c r="I63" s="26">
        <v>311.60000000000002</v>
      </c>
      <c r="J63" s="26">
        <f>I63/G63*100</f>
        <v>20.773333333333337</v>
      </c>
      <c r="K63" s="26">
        <f t="shared" si="6"/>
        <v>91.485613623018196</v>
      </c>
    </row>
    <row r="64" spans="1:12" ht="88.5" customHeight="1">
      <c r="A64" s="142" t="s">
        <v>54</v>
      </c>
      <c r="B64" s="151">
        <v>3510517</v>
      </c>
      <c r="C64" s="151"/>
      <c r="D64" s="151"/>
      <c r="E64" s="33" t="s">
        <v>13</v>
      </c>
      <c r="F64" s="32">
        <v>241</v>
      </c>
      <c r="G64" s="26">
        <v>0</v>
      </c>
      <c r="H64" s="26">
        <v>20000</v>
      </c>
      <c r="I64" s="26">
        <v>20000</v>
      </c>
      <c r="J64" s="26"/>
      <c r="K64" s="26">
        <f t="shared" si="6"/>
        <v>100</v>
      </c>
    </row>
    <row r="65" spans="1:11" ht="57" hidden="1" customHeight="1">
      <c r="A65" s="142" t="s">
        <v>55</v>
      </c>
      <c r="B65" s="147">
        <v>7953200</v>
      </c>
      <c r="C65" s="142"/>
      <c r="D65" s="142"/>
      <c r="E65" s="30" t="s">
        <v>21</v>
      </c>
      <c r="F65" s="11">
        <v>225</v>
      </c>
      <c r="G65" s="26"/>
      <c r="H65" s="26"/>
      <c r="I65" s="37"/>
      <c r="J65" s="26"/>
      <c r="K65" s="26" t="e">
        <f t="shared" si="6"/>
        <v>#DIV/0!</v>
      </c>
    </row>
    <row r="66" spans="1:11" ht="68.25" customHeight="1">
      <c r="A66" s="94" t="s">
        <v>124</v>
      </c>
      <c r="B66" s="151">
        <v>3510518</v>
      </c>
      <c r="C66" s="151"/>
      <c r="D66" s="151"/>
      <c r="E66" s="33" t="s">
        <v>13</v>
      </c>
      <c r="F66" s="32">
        <v>241</v>
      </c>
      <c r="G66" s="26">
        <v>0</v>
      </c>
      <c r="H66" s="26">
        <v>24111</v>
      </c>
      <c r="I66" s="26">
        <v>24110.953000000001</v>
      </c>
      <c r="J66" s="26"/>
      <c r="K66" s="26">
        <f t="shared" si="6"/>
        <v>99.999805068226124</v>
      </c>
    </row>
    <row r="67" spans="1:11" ht="51" customHeight="1">
      <c r="A67" s="222" t="s">
        <v>151</v>
      </c>
      <c r="B67" s="151">
        <v>3510519</v>
      </c>
      <c r="C67" s="151"/>
      <c r="D67" s="151"/>
      <c r="E67" s="33" t="s">
        <v>13</v>
      </c>
      <c r="F67" s="32">
        <v>241</v>
      </c>
      <c r="G67" s="26">
        <v>0</v>
      </c>
      <c r="H67" s="26">
        <v>369</v>
      </c>
      <c r="I67" s="26">
        <v>368.971</v>
      </c>
      <c r="J67" s="26"/>
      <c r="K67" s="26">
        <f t="shared" si="6"/>
        <v>99.992140921409217</v>
      </c>
    </row>
    <row r="68" spans="1:11" ht="47.25" customHeight="1">
      <c r="A68" s="224"/>
      <c r="B68" s="151">
        <v>3510519</v>
      </c>
      <c r="C68" s="151"/>
      <c r="D68" s="151"/>
      <c r="E68" s="33" t="s">
        <v>13</v>
      </c>
      <c r="F68" s="32">
        <v>242</v>
      </c>
      <c r="G68" s="26">
        <v>0</v>
      </c>
      <c r="H68" s="26">
        <v>62.3</v>
      </c>
      <c r="I68" s="26">
        <v>62.3</v>
      </c>
      <c r="J68" s="26"/>
      <c r="K68" s="26">
        <f t="shared" si="6"/>
        <v>100</v>
      </c>
    </row>
    <row r="69" spans="1:11" ht="34.5" customHeight="1">
      <c r="A69" s="222" t="s">
        <v>152</v>
      </c>
      <c r="B69" s="151">
        <v>3510520</v>
      </c>
      <c r="C69" s="151"/>
      <c r="D69" s="151"/>
      <c r="E69" s="33" t="s">
        <v>13</v>
      </c>
      <c r="F69" s="32">
        <v>241</v>
      </c>
      <c r="G69" s="26">
        <v>0</v>
      </c>
      <c r="H69" s="26">
        <v>32592.535</v>
      </c>
      <c r="I69" s="26">
        <v>32590.365000000002</v>
      </c>
      <c r="J69" s="26"/>
      <c r="K69" s="26">
        <f t="shared" si="6"/>
        <v>99.993342033689629</v>
      </c>
    </row>
    <row r="70" spans="1:11" ht="38.25" customHeight="1">
      <c r="A70" s="224"/>
      <c r="B70" s="151">
        <v>3510520</v>
      </c>
      <c r="C70" s="151"/>
      <c r="D70" s="151"/>
      <c r="E70" s="33" t="s">
        <v>13</v>
      </c>
      <c r="F70" s="32">
        <v>242</v>
      </c>
      <c r="G70" s="26">
        <v>0</v>
      </c>
      <c r="H70" s="26">
        <v>9195.5640000000003</v>
      </c>
      <c r="I70" s="26">
        <v>9195.5640000000003</v>
      </c>
      <c r="J70" s="26"/>
      <c r="K70" s="26">
        <f t="shared" si="6"/>
        <v>100</v>
      </c>
    </row>
    <row r="71" spans="1:11" ht="64.5" customHeight="1">
      <c r="A71" s="142" t="s">
        <v>133</v>
      </c>
      <c r="B71" s="151">
        <v>7954200</v>
      </c>
      <c r="C71" s="151"/>
      <c r="D71" s="151"/>
      <c r="E71" s="33" t="s">
        <v>21</v>
      </c>
      <c r="F71" s="32">
        <v>225</v>
      </c>
      <c r="G71" s="26">
        <v>18530</v>
      </c>
      <c r="H71" s="26">
        <v>15650.067999999999</v>
      </c>
      <c r="I71" s="26">
        <v>15649.973</v>
      </c>
      <c r="J71" s="26"/>
      <c r="K71" s="26">
        <f>I64/H64*100</f>
        <v>100</v>
      </c>
    </row>
    <row r="72" spans="1:11" ht="42.75" customHeight="1">
      <c r="A72" s="190" t="s">
        <v>39</v>
      </c>
      <c r="B72" s="42" t="s">
        <v>40</v>
      </c>
      <c r="C72" s="151"/>
      <c r="D72" s="151"/>
      <c r="E72" s="33" t="s">
        <v>21</v>
      </c>
      <c r="F72" s="32">
        <v>225</v>
      </c>
      <c r="G72" s="26">
        <v>0</v>
      </c>
      <c r="H72" s="26">
        <v>2350.1219999999998</v>
      </c>
      <c r="I72" s="26">
        <v>2350.1219999999998</v>
      </c>
      <c r="J72" s="26"/>
      <c r="K72" s="26">
        <f t="shared" ref="K72:K73" si="8">I72/H72*100</f>
        <v>100</v>
      </c>
    </row>
    <row r="73" spans="1:11" ht="39.75" customHeight="1">
      <c r="A73" s="193"/>
      <c r="B73" s="42" t="s">
        <v>40</v>
      </c>
      <c r="C73" s="151"/>
      <c r="D73" s="151"/>
      <c r="E73" s="33" t="s">
        <v>21</v>
      </c>
      <c r="F73" s="32">
        <v>226</v>
      </c>
      <c r="G73" s="26">
        <v>0</v>
      </c>
      <c r="H73" s="26">
        <v>8088.3239999999996</v>
      </c>
      <c r="I73" s="26">
        <v>8088.3239999999996</v>
      </c>
      <c r="J73" s="26"/>
      <c r="K73" s="26">
        <f t="shared" si="8"/>
        <v>100</v>
      </c>
    </row>
    <row r="74" spans="1:11" ht="39" hidden="1" customHeight="1">
      <c r="A74" s="194"/>
      <c r="B74" s="102" t="s">
        <v>40</v>
      </c>
      <c r="C74" s="142"/>
      <c r="D74" s="142"/>
      <c r="E74" s="33" t="s">
        <v>21</v>
      </c>
      <c r="F74" s="25">
        <v>226</v>
      </c>
      <c r="G74" s="26"/>
      <c r="H74" s="26"/>
      <c r="I74" s="37"/>
      <c r="J74" s="26"/>
      <c r="K74" s="26"/>
    </row>
    <row r="75" spans="1:11" ht="29.25" customHeight="1">
      <c r="A75" s="43" t="s">
        <v>56</v>
      </c>
      <c r="B75" s="103"/>
      <c r="C75" s="43"/>
      <c r="D75" s="43"/>
      <c r="E75" s="43"/>
      <c r="F75" s="44"/>
      <c r="G75" s="45">
        <f>G81+G82+G83+G92+G108+G121+G126+G139+G140+G144+G145+G146+G167+G182+G199+G214+G228+G249+G147+G148+G149</f>
        <v>2187249.1</v>
      </c>
      <c r="H75" s="45">
        <f>H81+H82+H83+H92+H108+H121+H126+H139+H140+H144+H145+H146+H167+H182+H199+H214+H228+H249+H147+H148+H149</f>
        <v>2529215.48</v>
      </c>
      <c r="I75" s="45">
        <f>I81+I82+I83+I92+I108+I121+I126+I139+I140+I144+I145+I146+I167+I182+I199+I214+I228+I249+I147</f>
        <v>2483372.1679999996</v>
      </c>
      <c r="J75" s="45">
        <f t="shared" ref="J75:J80" si="9">I75/G75*100</f>
        <v>113.53860737672721</v>
      </c>
      <c r="K75" s="45">
        <f t="shared" ref="K75:K89" si="10">I75/H75*100</f>
        <v>98.187449335079975</v>
      </c>
    </row>
    <row r="76" spans="1:11" ht="19.5" hidden="1" customHeight="1">
      <c r="A76" s="25" t="s">
        <v>57</v>
      </c>
      <c r="B76" s="11"/>
      <c r="C76" s="34">
        <v>277239781.19</v>
      </c>
      <c r="D76" s="34"/>
      <c r="E76" s="34">
        <v>59776612.159999996</v>
      </c>
      <c r="F76" s="34"/>
      <c r="G76" s="26"/>
      <c r="H76" s="26"/>
      <c r="I76" s="26"/>
      <c r="J76" s="26" t="e">
        <f t="shared" si="9"/>
        <v>#DIV/0!</v>
      </c>
      <c r="K76" s="26" t="e">
        <f t="shared" si="10"/>
        <v>#DIV/0!</v>
      </c>
    </row>
    <row r="77" spans="1:11" ht="19.5" hidden="1" customHeight="1">
      <c r="A77" s="25" t="s">
        <v>43</v>
      </c>
      <c r="B77" s="11"/>
      <c r="C77" s="34">
        <v>383867963.26999998</v>
      </c>
      <c r="D77" s="34"/>
      <c r="E77" s="34">
        <v>141238608.25999999</v>
      </c>
      <c r="F77" s="34"/>
      <c r="G77" s="26"/>
      <c r="H77" s="26"/>
      <c r="I77" s="26"/>
      <c r="J77" s="26" t="e">
        <f t="shared" si="9"/>
        <v>#DIV/0!</v>
      </c>
      <c r="K77" s="26" t="e">
        <f t="shared" si="10"/>
        <v>#DIV/0!</v>
      </c>
    </row>
    <row r="78" spans="1:11" ht="28.5" hidden="1" customHeight="1">
      <c r="A78" s="142"/>
      <c r="B78" s="11">
        <v>1020102</v>
      </c>
      <c r="C78" s="25"/>
      <c r="D78" s="25"/>
      <c r="E78" s="33" t="s">
        <v>28</v>
      </c>
      <c r="F78" s="25">
        <v>310</v>
      </c>
      <c r="G78" s="26"/>
      <c r="H78" s="26"/>
      <c r="I78" s="26"/>
      <c r="J78" s="26" t="e">
        <f t="shared" si="9"/>
        <v>#DIV/0!</v>
      </c>
      <c r="K78" s="26" t="e">
        <f t="shared" si="10"/>
        <v>#DIV/0!</v>
      </c>
    </row>
    <row r="79" spans="1:11" ht="27" hidden="1" customHeight="1">
      <c r="A79" s="27"/>
      <c r="B79" s="11">
        <v>1020102</v>
      </c>
      <c r="C79" s="25"/>
      <c r="D79" s="25"/>
      <c r="E79" s="33" t="s">
        <v>28</v>
      </c>
      <c r="F79" s="25">
        <v>226</v>
      </c>
      <c r="G79" s="26"/>
      <c r="H79" s="26"/>
      <c r="I79" s="26"/>
      <c r="J79" s="26" t="e">
        <f t="shared" si="9"/>
        <v>#DIV/0!</v>
      </c>
      <c r="K79" s="26" t="e">
        <f t="shared" si="10"/>
        <v>#DIV/0!</v>
      </c>
    </row>
    <row r="80" spans="1:11" ht="27" hidden="1" customHeight="1">
      <c r="A80" s="27" t="s">
        <v>58</v>
      </c>
      <c r="B80" s="18">
        <v>3150201</v>
      </c>
      <c r="C80" s="27"/>
      <c r="D80" s="27"/>
      <c r="E80" s="46" t="s">
        <v>59</v>
      </c>
      <c r="F80" s="27">
        <v>225</v>
      </c>
      <c r="G80" s="23"/>
      <c r="H80" s="23"/>
      <c r="I80" s="23"/>
      <c r="J80" s="26" t="e">
        <f t="shared" si="9"/>
        <v>#DIV/0!</v>
      </c>
      <c r="K80" s="26" t="e">
        <f t="shared" si="10"/>
        <v>#DIV/0!</v>
      </c>
    </row>
    <row r="81" spans="1:11" ht="80.25" hidden="1" customHeight="1">
      <c r="A81" s="142" t="s">
        <v>60</v>
      </c>
      <c r="B81" s="11">
        <v>1020102</v>
      </c>
      <c r="C81" s="27"/>
      <c r="D81" s="27"/>
      <c r="E81" s="33" t="s">
        <v>28</v>
      </c>
      <c r="F81" s="25">
        <v>226</v>
      </c>
      <c r="G81" s="26"/>
      <c r="H81" s="47"/>
      <c r="I81" s="47"/>
      <c r="J81" s="47"/>
      <c r="K81" s="26" t="e">
        <f t="shared" si="10"/>
        <v>#DIV/0!</v>
      </c>
    </row>
    <row r="82" spans="1:11" s="51" customFormat="1" ht="43.5" customHeight="1">
      <c r="A82" s="48" t="s">
        <v>61</v>
      </c>
      <c r="B82" s="49" t="s">
        <v>40</v>
      </c>
      <c r="C82" s="50"/>
      <c r="D82" s="50"/>
      <c r="E82" s="49" t="s">
        <v>21</v>
      </c>
      <c r="F82" s="50">
        <v>225</v>
      </c>
      <c r="G82" s="47">
        <v>0</v>
      </c>
      <c r="H82" s="47">
        <v>15000</v>
      </c>
      <c r="I82" s="47">
        <v>15000</v>
      </c>
      <c r="J82" s="47"/>
      <c r="K82" s="47">
        <f t="shared" si="10"/>
        <v>100</v>
      </c>
    </row>
    <row r="83" spans="1:11" s="51" customFormat="1" ht="27" customHeight="1">
      <c r="A83" s="206" t="s">
        <v>62</v>
      </c>
      <c r="B83" s="155">
        <v>6000100</v>
      </c>
      <c r="C83" s="50"/>
      <c r="D83" s="50"/>
      <c r="E83" s="49" t="s">
        <v>21</v>
      </c>
      <c r="F83" s="50"/>
      <c r="G83" s="47">
        <f>G85+G89+G90+G91</f>
        <v>109208.4</v>
      </c>
      <c r="H83" s="47">
        <f>H85+H89+H90+H91</f>
        <v>129127.9</v>
      </c>
      <c r="I83" s="47">
        <f>I85+I89+I90+I91</f>
        <v>129127.9</v>
      </c>
      <c r="J83" s="47">
        <f>I83/G83*100</f>
        <v>118.23989729727751</v>
      </c>
      <c r="K83" s="47">
        <f t="shared" si="10"/>
        <v>100</v>
      </c>
    </row>
    <row r="84" spans="1:11" s="51" customFormat="1" ht="27" hidden="1" customHeight="1">
      <c r="A84" s="207"/>
      <c r="B84" s="155">
        <v>6000100</v>
      </c>
      <c r="C84" s="50"/>
      <c r="D84" s="50"/>
      <c r="E84" s="49" t="s">
        <v>21</v>
      </c>
      <c r="F84" s="50">
        <v>225</v>
      </c>
      <c r="G84" s="47"/>
      <c r="H84" s="47"/>
      <c r="I84" s="47"/>
      <c r="J84" s="47" t="e">
        <f>I84/G84*100</f>
        <v>#DIV/0!</v>
      </c>
      <c r="K84" s="47" t="e">
        <f t="shared" si="10"/>
        <v>#DIV/0!</v>
      </c>
    </row>
    <row r="85" spans="1:11" s="51" customFormat="1" ht="27" customHeight="1">
      <c r="A85" s="207"/>
      <c r="B85" s="155">
        <v>6000100</v>
      </c>
      <c r="C85" s="50"/>
      <c r="D85" s="50"/>
      <c r="E85" s="49" t="s">
        <v>21</v>
      </c>
      <c r="F85" s="50">
        <v>223</v>
      </c>
      <c r="G85" s="47">
        <v>62000</v>
      </c>
      <c r="H85" s="47">
        <v>81919.5</v>
      </c>
      <c r="I85" s="47">
        <v>81919.5</v>
      </c>
      <c r="J85" s="47">
        <f>I85/G85*100</f>
        <v>132.12822580645161</v>
      </c>
      <c r="K85" s="47">
        <f t="shared" si="10"/>
        <v>100</v>
      </c>
    </row>
    <row r="86" spans="1:11" s="51" customFormat="1" ht="27" hidden="1" customHeight="1">
      <c r="A86" s="207"/>
      <c r="B86" s="155">
        <v>6000100</v>
      </c>
      <c r="C86" s="50"/>
      <c r="D86" s="50"/>
      <c r="E86" s="49" t="s">
        <v>21</v>
      </c>
      <c r="F86" s="50">
        <v>241</v>
      </c>
      <c r="G86" s="47"/>
      <c r="H86" s="47">
        <v>48305.699000000001</v>
      </c>
      <c r="I86" s="47"/>
      <c r="J86" s="47"/>
      <c r="K86" s="47">
        <f t="shared" si="10"/>
        <v>0</v>
      </c>
    </row>
    <row r="87" spans="1:11" s="51" customFormat="1" ht="27" hidden="1" customHeight="1">
      <c r="A87" s="207"/>
      <c r="B87" s="155">
        <v>6000100</v>
      </c>
      <c r="C87" s="50"/>
      <c r="D87" s="50"/>
      <c r="E87" s="49" t="s">
        <v>21</v>
      </c>
      <c r="F87" s="50">
        <v>290</v>
      </c>
      <c r="G87" s="47"/>
      <c r="H87" s="47">
        <v>48305.699000000001</v>
      </c>
      <c r="I87" s="47"/>
      <c r="J87" s="47"/>
      <c r="K87" s="47">
        <f t="shared" si="10"/>
        <v>0</v>
      </c>
    </row>
    <row r="88" spans="1:11" s="51" customFormat="1" ht="27" hidden="1" customHeight="1">
      <c r="A88" s="207"/>
      <c r="B88" s="155">
        <v>6000100</v>
      </c>
      <c r="C88" s="50"/>
      <c r="D88" s="50"/>
      <c r="E88" s="49" t="s">
        <v>21</v>
      </c>
      <c r="F88" s="50">
        <v>310</v>
      </c>
      <c r="G88" s="47"/>
      <c r="H88" s="47">
        <v>48305.699000000001</v>
      </c>
      <c r="I88" s="47"/>
      <c r="J88" s="47"/>
      <c r="K88" s="47">
        <f t="shared" si="10"/>
        <v>0</v>
      </c>
    </row>
    <row r="89" spans="1:11" s="51" customFormat="1" ht="27" customHeight="1">
      <c r="A89" s="207"/>
      <c r="B89" s="155">
        <v>6000100</v>
      </c>
      <c r="C89" s="50"/>
      <c r="D89" s="50"/>
      <c r="E89" s="49" t="s">
        <v>21</v>
      </c>
      <c r="F89" s="50">
        <v>225</v>
      </c>
      <c r="G89" s="47">
        <v>47208.4</v>
      </c>
      <c r="H89" s="47">
        <v>47208.4</v>
      </c>
      <c r="I89" s="47">
        <v>47208.4</v>
      </c>
      <c r="J89" s="47">
        <f>I89/G89*100</f>
        <v>100</v>
      </c>
      <c r="K89" s="47">
        <f t="shared" si="10"/>
        <v>100</v>
      </c>
    </row>
    <row r="90" spans="1:11" ht="27" hidden="1" customHeight="1">
      <c r="A90" s="207"/>
      <c r="B90" s="32">
        <v>6000100</v>
      </c>
      <c r="C90" s="25"/>
      <c r="D90" s="25"/>
      <c r="E90" s="33" t="s">
        <v>21</v>
      </c>
      <c r="F90" s="25">
        <v>226</v>
      </c>
      <c r="G90" s="26"/>
      <c r="H90" s="26"/>
      <c r="I90" s="26"/>
      <c r="J90" s="26"/>
      <c r="K90" s="26"/>
    </row>
    <row r="91" spans="1:11" ht="27" hidden="1" customHeight="1">
      <c r="A91" s="208"/>
      <c r="B91" s="32">
        <v>6000100</v>
      </c>
      <c r="C91" s="25"/>
      <c r="D91" s="25"/>
      <c r="E91" s="33" t="s">
        <v>21</v>
      </c>
      <c r="F91" s="25">
        <v>310</v>
      </c>
      <c r="G91" s="26"/>
      <c r="H91" s="26"/>
      <c r="I91" s="26"/>
      <c r="J91" s="26"/>
      <c r="K91" s="26" t="e">
        <f>I91/H91*100</f>
        <v>#DIV/0!</v>
      </c>
    </row>
    <row r="92" spans="1:11" ht="27" customHeight="1">
      <c r="A92" s="205" t="s">
        <v>63</v>
      </c>
      <c r="B92" s="32">
        <v>6000200</v>
      </c>
      <c r="C92" s="25"/>
      <c r="D92" s="25"/>
      <c r="E92" s="33" t="s">
        <v>21</v>
      </c>
      <c r="F92" s="27"/>
      <c r="G92" s="26">
        <f>G93+G94+G96+G95</f>
        <v>574460.1</v>
      </c>
      <c r="H92" s="26">
        <f>H93+H94+H96+H95</f>
        <v>625155.99399999995</v>
      </c>
      <c r="I92" s="26">
        <f t="shared" ref="I92" si="11">I93+I94+I96+I95</f>
        <v>619365.69999999995</v>
      </c>
      <c r="J92" s="26">
        <f>I92/G92*100</f>
        <v>107.81700939717136</v>
      </c>
      <c r="K92" s="26">
        <f>I92/H92*100</f>
        <v>99.073784134588337</v>
      </c>
    </row>
    <row r="93" spans="1:11" ht="29.25" customHeight="1">
      <c r="A93" s="205"/>
      <c r="B93" s="32">
        <v>6000200</v>
      </c>
      <c r="C93" s="25"/>
      <c r="D93" s="25"/>
      <c r="E93" s="33" t="s">
        <v>21</v>
      </c>
      <c r="F93" s="25">
        <v>225</v>
      </c>
      <c r="G93" s="26">
        <f>G100+G105</f>
        <v>573760.1</v>
      </c>
      <c r="H93" s="26">
        <f>H100+H105</f>
        <v>580448.58799999999</v>
      </c>
      <c r="I93" s="26">
        <f>I100+I105</f>
        <v>574677.37100000004</v>
      </c>
      <c r="J93" s="47">
        <f>I93/G93*100</f>
        <v>100.15987012690498</v>
      </c>
      <c r="K93" s="26">
        <f>I93/H93*100</f>
        <v>99.005731580830385</v>
      </c>
    </row>
    <row r="94" spans="1:11" ht="27" customHeight="1">
      <c r="A94" s="205"/>
      <c r="B94" s="32">
        <v>6000200</v>
      </c>
      <c r="C94" s="25"/>
      <c r="D94" s="25"/>
      <c r="E94" s="33" t="s">
        <v>21</v>
      </c>
      <c r="F94" s="25">
        <v>226</v>
      </c>
      <c r="G94" s="26">
        <f>G106+G101</f>
        <v>700</v>
      </c>
      <c r="H94" s="26">
        <f t="shared" ref="H94:I94" si="12">H106+H101</f>
        <v>1089.5</v>
      </c>
      <c r="I94" s="26">
        <f t="shared" si="12"/>
        <v>1070.423</v>
      </c>
      <c r="J94" s="47">
        <f t="shared" ref="J94:J99" si="13">I94/G94*100</f>
        <v>152.91757142857142</v>
      </c>
      <c r="K94" s="26">
        <f>I94/H94*100</f>
        <v>98.249013308857272</v>
      </c>
    </row>
    <row r="95" spans="1:11" ht="27" customHeight="1">
      <c r="A95" s="205"/>
      <c r="B95" s="32">
        <v>6000200</v>
      </c>
      <c r="C95" s="25"/>
      <c r="D95" s="25"/>
      <c r="E95" s="33" t="s">
        <v>21</v>
      </c>
      <c r="F95" s="25">
        <v>290</v>
      </c>
      <c r="G95" s="26">
        <f>G102</f>
        <v>0</v>
      </c>
      <c r="H95" s="26">
        <f t="shared" ref="H95:I95" si="14">H102</f>
        <v>27634.857</v>
      </c>
      <c r="I95" s="26">
        <f t="shared" si="14"/>
        <v>27634.857</v>
      </c>
      <c r="J95" s="47"/>
      <c r="K95" s="26">
        <f t="shared" ref="K95:K96" si="15">I95/H95*100</f>
        <v>100</v>
      </c>
    </row>
    <row r="96" spans="1:11" ht="27" customHeight="1">
      <c r="A96" s="205"/>
      <c r="B96" s="32">
        <v>6000200</v>
      </c>
      <c r="C96" s="25"/>
      <c r="D96" s="25"/>
      <c r="E96" s="25">
        <v>500</v>
      </c>
      <c r="F96" s="25">
        <v>310</v>
      </c>
      <c r="G96" s="35">
        <f>G107+G103</f>
        <v>0</v>
      </c>
      <c r="H96" s="35">
        <f>H107+H103</f>
        <v>15983.049000000001</v>
      </c>
      <c r="I96" s="35">
        <f t="shared" ref="I96" si="16">I107+I103</f>
        <v>15983.049000000001</v>
      </c>
      <c r="J96" s="47"/>
      <c r="K96" s="26">
        <f t="shared" si="15"/>
        <v>100</v>
      </c>
    </row>
    <row r="97" spans="1:11" ht="27" hidden="1" customHeight="1">
      <c r="A97" s="142"/>
      <c r="B97" s="32">
        <v>6000202</v>
      </c>
      <c r="C97" s="25"/>
      <c r="D97" s="25"/>
      <c r="E97" s="33" t="s">
        <v>21</v>
      </c>
      <c r="F97" s="25">
        <v>225</v>
      </c>
      <c r="G97" s="26"/>
      <c r="H97" s="26"/>
      <c r="I97" s="26">
        <v>28689730</v>
      </c>
      <c r="J97" s="47" t="e">
        <f t="shared" si="13"/>
        <v>#DIV/0!</v>
      </c>
      <c r="K97" s="26" t="e">
        <f t="shared" ref="K97:K127" si="17">I97/H97*100</f>
        <v>#DIV/0!</v>
      </c>
    </row>
    <row r="98" spans="1:11" ht="27" hidden="1" customHeight="1">
      <c r="A98" s="142" t="s">
        <v>64</v>
      </c>
      <c r="B98" s="32">
        <v>6000297</v>
      </c>
      <c r="C98" s="25"/>
      <c r="D98" s="25"/>
      <c r="E98" s="33" t="s">
        <v>21</v>
      </c>
      <c r="F98" s="25">
        <v>225</v>
      </c>
      <c r="G98" s="26"/>
      <c r="H98" s="26"/>
      <c r="I98" s="26"/>
      <c r="J98" s="47" t="e">
        <f t="shared" si="13"/>
        <v>#DIV/0!</v>
      </c>
      <c r="K98" s="26" t="e">
        <f t="shared" si="17"/>
        <v>#DIV/0!</v>
      </c>
    </row>
    <row r="99" spans="1:11" ht="29.25" customHeight="1">
      <c r="A99" s="222" t="s">
        <v>65</v>
      </c>
      <c r="B99" s="32">
        <v>6000298</v>
      </c>
      <c r="C99" s="25"/>
      <c r="D99" s="25"/>
      <c r="E99" s="33" t="s">
        <v>21</v>
      </c>
      <c r="F99" s="25"/>
      <c r="G99" s="47">
        <f>G100+G101+G102+G103</f>
        <v>371069.2</v>
      </c>
      <c r="H99" s="47">
        <f>H100+H101+H102+H103</f>
        <v>288167.69199999998</v>
      </c>
      <c r="I99" s="47">
        <f>I100+I101+I102+I103</f>
        <v>282377.39800000004</v>
      </c>
      <c r="J99" s="47">
        <f t="shared" si="13"/>
        <v>76.098312120758081</v>
      </c>
      <c r="K99" s="47">
        <f t="shared" si="17"/>
        <v>97.990651221234089</v>
      </c>
    </row>
    <row r="100" spans="1:11" ht="29.25" customHeight="1">
      <c r="A100" s="223"/>
      <c r="B100" s="32">
        <v>6000298</v>
      </c>
      <c r="C100" s="25"/>
      <c r="D100" s="25"/>
      <c r="E100" s="25">
        <v>500</v>
      </c>
      <c r="F100" s="25">
        <v>225</v>
      </c>
      <c r="G100" s="47">
        <v>371069.2</v>
      </c>
      <c r="H100" s="26">
        <v>253966.28099999999</v>
      </c>
      <c r="I100" s="26">
        <v>248195.06400000001</v>
      </c>
      <c r="J100" s="47">
        <f t="shared" ref="J100" si="18">I100/G100*100</f>
        <v>66.886463225727169</v>
      </c>
      <c r="K100" s="47">
        <f t="shared" ref="K100:K103" si="19">I100/H100*100</f>
        <v>97.727565652701756</v>
      </c>
    </row>
    <row r="101" spans="1:11" ht="29.25" customHeight="1">
      <c r="A101" s="223"/>
      <c r="B101" s="32">
        <v>6000298</v>
      </c>
      <c r="C101" s="25"/>
      <c r="D101" s="25"/>
      <c r="E101" s="33" t="s">
        <v>21</v>
      </c>
      <c r="F101" s="25">
        <v>226</v>
      </c>
      <c r="G101" s="26">
        <v>0</v>
      </c>
      <c r="H101" s="26">
        <v>990</v>
      </c>
      <c r="I101" s="26">
        <v>970.923</v>
      </c>
      <c r="J101" s="47"/>
      <c r="K101" s="47">
        <f t="shared" si="19"/>
        <v>98.073030303030308</v>
      </c>
    </row>
    <row r="102" spans="1:11" ht="29.25" customHeight="1">
      <c r="A102" s="223"/>
      <c r="B102" s="32">
        <v>6000298</v>
      </c>
      <c r="C102" s="25"/>
      <c r="D102" s="25"/>
      <c r="E102" s="33" t="s">
        <v>21</v>
      </c>
      <c r="F102" s="25">
        <v>290</v>
      </c>
      <c r="G102" s="26">
        <v>0</v>
      </c>
      <c r="H102" s="26">
        <v>27634.857</v>
      </c>
      <c r="I102" s="26">
        <v>27634.857</v>
      </c>
      <c r="J102" s="47"/>
      <c r="K102" s="47">
        <f t="shared" si="19"/>
        <v>100</v>
      </c>
    </row>
    <row r="103" spans="1:11" ht="29.25" customHeight="1">
      <c r="A103" s="224"/>
      <c r="B103" s="32">
        <v>6000298</v>
      </c>
      <c r="C103" s="25"/>
      <c r="D103" s="25"/>
      <c r="E103" s="33" t="s">
        <v>21</v>
      </c>
      <c r="F103" s="25">
        <v>310</v>
      </c>
      <c r="G103" s="47">
        <v>0</v>
      </c>
      <c r="H103" s="47">
        <v>5576.5540000000001</v>
      </c>
      <c r="I103" s="47">
        <v>5576.5540000000001</v>
      </c>
      <c r="J103" s="47"/>
      <c r="K103" s="47">
        <f t="shared" si="19"/>
        <v>100</v>
      </c>
    </row>
    <row r="104" spans="1:11" s="51" customFormat="1" ht="30" customHeight="1">
      <c r="A104" s="205" t="s">
        <v>66</v>
      </c>
      <c r="B104" s="155">
        <v>6000299</v>
      </c>
      <c r="C104" s="50"/>
      <c r="D104" s="50"/>
      <c r="E104" s="49" t="s">
        <v>21</v>
      </c>
      <c r="F104" s="52"/>
      <c r="G104" s="47">
        <f>G105+G106+G107</f>
        <v>203390.9</v>
      </c>
      <c r="H104" s="47">
        <f>H105+H106+H107</f>
        <v>336988.30199999997</v>
      </c>
      <c r="I104" s="47">
        <f>I105+I106+I107</f>
        <v>336988.30199999997</v>
      </c>
      <c r="J104" s="47">
        <f t="shared" ref="J104:J110" si="20">I104/G104*100</f>
        <v>165.68504392281071</v>
      </c>
      <c r="K104" s="47">
        <f t="shared" si="17"/>
        <v>100</v>
      </c>
    </row>
    <row r="105" spans="1:11" s="51" customFormat="1" ht="30" customHeight="1">
      <c r="A105" s="205"/>
      <c r="B105" s="155">
        <v>6000299</v>
      </c>
      <c r="C105" s="50"/>
      <c r="D105" s="50"/>
      <c r="E105" s="49" t="s">
        <v>21</v>
      </c>
      <c r="F105" s="50">
        <v>225</v>
      </c>
      <c r="G105" s="47">
        <v>202690.9</v>
      </c>
      <c r="H105" s="47">
        <v>326482.30699999997</v>
      </c>
      <c r="I105" s="47">
        <v>326482.30699999997</v>
      </c>
      <c r="J105" s="47">
        <f t="shared" si="20"/>
        <v>161.07398358781771</v>
      </c>
      <c r="K105" s="47">
        <f t="shared" si="17"/>
        <v>100</v>
      </c>
    </row>
    <row r="106" spans="1:11" ht="30" customHeight="1">
      <c r="A106" s="205"/>
      <c r="B106" s="32">
        <v>6000299</v>
      </c>
      <c r="C106" s="25"/>
      <c r="D106" s="25"/>
      <c r="E106" s="33" t="s">
        <v>21</v>
      </c>
      <c r="F106" s="25">
        <v>226</v>
      </c>
      <c r="G106" s="47">
        <v>700</v>
      </c>
      <c r="H106" s="47">
        <v>99.5</v>
      </c>
      <c r="I106" s="47">
        <v>99.5</v>
      </c>
      <c r="J106" s="47">
        <f>I106/G106*100</f>
        <v>14.214285714285715</v>
      </c>
      <c r="K106" s="47">
        <f t="shared" ref="K106" si="21">I106/H106*100</f>
        <v>100</v>
      </c>
    </row>
    <row r="107" spans="1:11" ht="30" customHeight="1">
      <c r="A107" s="205"/>
      <c r="B107" s="32">
        <v>6000299</v>
      </c>
      <c r="C107" s="53"/>
      <c r="D107" s="53"/>
      <c r="E107" s="33" t="s">
        <v>21</v>
      </c>
      <c r="F107" s="25">
        <v>310</v>
      </c>
      <c r="G107" s="35">
        <v>0</v>
      </c>
      <c r="H107" s="35">
        <v>10406.495000000001</v>
      </c>
      <c r="I107" s="35">
        <v>10406.495000000001</v>
      </c>
      <c r="J107" s="47"/>
      <c r="K107" s="26">
        <f t="shared" si="17"/>
        <v>100</v>
      </c>
    </row>
    <row r="108" spans="1:11" ht="31.5" customHeight="1">
      <c r="A108" s="210" t="s">
        <v>67</v>
      </c>
      <c r="B108" s="32">
        <v>6000300</v>
      </c>
      <c r="C108" s="25"/>
      <c r="D108" s="25"/>
      <c r="E108" s="33" t="s">
        <v>21</v>
      </c>
      <c r="F108" s="27"/>
      <c r="G108" s="47">
        <f>G109+G110+G111+G112</f>
        <v>29588.799999999999</v>
      </c>
      <c r="H108" s="47">
        <f>H109+H110+H111+H112</f>
        <v>38626.012000000002</v>
      </c>
      <c r="I108" s="47">
        <f>I109+I110+I111+I112</f>
        <v>38062.308000000005</v>
      </c>
      <c r="J108" s="47">
        <f t="shared" si="20"/>
        <v>128.6375520467204</v>
      </c>
      <c r="K108" s="47">
        <f t="shared" si="17"/>
        <v>98.540610405236762</v>
      </c>
    </row>
    <row r="109" spans="1:11" ht="31.5" customHeight="1">
      <c r="A109" s="211"/>
      <c r="B109" s="32">
        <v>6000300</v>
      </c>
      <c r="C109" s="25"/>
      <c r="D109" s="25"/>
      <c r="E109" s="33" t="s">
        <v>21</v>
      </c>
      <c r="F109" s="25">
        <v>225</v>
      </c>
      <c r="G109" s="47">
        <f>G114+G119</f>
        <v>27688.799999999999</v>
      </c>
      <c r="H109" s="47">
        <f>H114+H119</f>
        <v>29520.274000000001</v>
      </c>
      <c r="I109" s="47">
        <f>I114+I119</f>
        <v>28958.47</v>
      </c>
      <c r="J109" s="47">
        <f t="shared" si="20"/>
        <v>104.58550027447922</v>
      </c>
      <c r="K109" s="47">
        <f t="shared" si="17"/>
        <v>98.096887583089512</v>
      </c>
    </row>
    <row r="110" spans="1:11" ht="31.5" customHeight="1">
      <c r="A110" s="211"/>
      <c r="B110" s="32">
        <v>6000300</v>
      </c>
      <c r="C110" s="25"/>
      <c r="D110" s="25"/>
      <c r="E110" s="33" t="s">
        <v>21</v>
      </c>
      <c r="F110" s="25">
        <v>226</v>
      </c>
      <c r="G110" s="47">
        <f>G115</f>
        <v>200</v>
      </c>
      <c r="H110" s="47">
        <f>H115</f>
        <v>492.577</v>
      </c>
      <c r="I110" s="47">
        <f>I115</f>
        <v>492.57600000000002</v>
      </c>
      <c r="J110" s="47">
        <f t="shared" si="20"/>
        <v>246.28800000000001</v>
      </c>
      <c r="K110" s="47">
        <f t="shared" si="17"/>
        <v>99.999796986054974</v>
      </c>
    </row>
    <row r="111" spans="1:11" ht="31.5" customHeight="1">
      <c r="A111" s="211"/>
      <c r="B111" s="32">
        <v>6000300</v>
      </c>
      <c r="C111" s="25"/>
      <c r="D111" s="25"/>
      <c r="E111" s="33" t="s">
        <v>21</v>
      </c>
      <c r="F111" s="25">
        <v>310</v>
      </c>
      <c r="G111" s="47">
        <f>G116+G120</f>
        <v>1700</v>
      </c>
      <c r="H111" s="47">
        <f>H116+H120</f>
        <v>990.07100000000003</v>
      </c>
      <c r="I111" s="47">
        <f>I116+I120</f>
        <v>988.17200000000003</v>
      </c>
      <c r="J111" s="47">
        <f>I111/G111*100</f>
        <v>58.127764705882356</v>
      </c>
      <c r="K111" s="47">
        <f t="shared" si="17"/>
        <v>99.808195573852785</v>
      </c>
    </row>
    <row r="112" spans="1:11" ht="31.5" customHeight="1">
      <c r="A112" s="212"/>
      <c r="B112" s="32">
        <v>6000300</v>
      </c>
      <c r="C112" s="25"/>
      <c r="D112" s="25"/>
      <c r="E112" s="33" t="s">
        <v>13</v>
      </c>
      <c r="F112" s="25">
        <v>241</v>
      </c>
      <c r="G112" s="26">
        <v>0</v>
      </c>
      <c r="H112" s="26">
        <f>H117</f>
        <v>7623.09</v>
      </c>
      <c r="I112" s="26">
        <f>I117</f>
        <v>7623.09</v>
      </c>
      <c r="J112" s="26"/>
      <c r="K112" s="26">
        <f t="shared" si="17"/>
        <v>100</v>
      </c>
    </row>
    <row r="113" spans="1:11" ht="33.75" customHeight="1">
      <c r="A113" s="190" t="s">
        <v>68</v>
      </c>
      <c r="B113" s="32">
        <v>6000398</v>
      </c>
      <c r="C113" s="25"/>
      <c r="D113" s="25"/>
      <c r="E113" s="33" t="s">
        <v>21</v>
      </c>
      <c r="F113" s="25"/>
      <c r="G113" s="26">
        <f>G114+G115+G116</f>
        <v>28988.799999999999</v>
      </c>
      <c r="H113" s="26">
        <f>H114+H115+H116</f>
        <v>30824.917000000001</v>
      </c>
      <c r="I113" s="26">
        <f>I114+I115+I116</f>
        <v>30263.112000000001</v>
      </c>
      <c r="J113" s="26">
        <f>I113/G113*100</f>
        <v>104.39587702836958</v>
      </c>
      <c r="K113" s="26">
        <f t="shared" si="17"/>
        <v>98.177432237692642</v>
      </c>
    </row>
    <row r="114" spans="1:11" ht="33.75" customHeight="1">
      <c r="A114" s="193"/>
      <c r="B114" s="32">
        <v>6000398</v>
      </c>
      <c r="C114" s="25"/>
      <c r="D114" s="25"/>
      <c r="E114" s="33" t="s">
        <v>21</v>
      </c>
      <c r="F114" s="25">
        <v>225</v>
      </c>
      <c r="G114" s="26">
        <v>27588.799999999999</v>
      </c>
      <c r="H114" s="26">
        <v>29489.09</v>
      </c>
      <c r="I114" s="26">
        <v>28927.286</v>
      </c>
      <c r="J114" s="26">
        <f>I114/G114*100</f>
        <v>104.85155570376385</v>
      </c>
      <c r="K114" s="26">
        <f t="shared" si="17"/>
        <v>98.094875087701922</v>
      </c>
    </row>
    <row r="115" spans="1:11" ht="33.75" customHeight="1">
      <c r="A115" s="193"/>
      <c r="B115" s="32">
        <v>6000398</v>
      </c>
      <c r="C115" s="25"/>
      <c r="D115" s="25"/>
      <c r="E115" s="33" t="s">
        <v>21</v>
      </c>
      <c r="F115" s="25">
        <v>226</v>
      </c>
      <c r="G115" s="26">
        <v>200</v>
      </c>
      <c r="H115" s="26">
        <v>492.577</v>
      </c>
      <c r="I115" s="26">
        <v>492.57600000000002</v>
      </c>
      <c r="J115" s="26">
        <f>I115/G115*100</f>
        <v>246.28800000000001</v>
      </c>
      <c r="K115" s="26">
        <f t="shared" si="17"/>
        <v>99.999796986054974</v>
      </c>
    </row>
    <row r="116" spans="1:11" ht="33.75" customHeight="1">
      <c r="A116" s="194"/>
      <c r="B116" s="32">
        <v>6000398</v>
      </c>
      <c r="C116" s="25"/>
      <c r="D116" s="25"/>
      <c r="E116" s="33" t="s">
        <v>21</v>
      </c>
      <c r="F116" s="25">
        <v>310</v>
      </c>
      <c r="G116" s="26">
        <v>1200</v>
      </c>
      <c r="H116" s="26">
        <v>843.25</v>
      </c>
      <c r="I116" s="26">
        <v>843.25</v>
      </c>
      <c r="J116" s="26">
        <f>I116/G116*100</f>
        <v>70.270833333333343</v>
      </c>
      <c r="K116" s="26">
        <f t="shared" si="17"/>
        <v>100</v>
      </c>
    </row>
    <row r="117" spans="1:11" ht="39.75" customHeight="1">
      <c r="A117" s="93" t="s">
        <v>123</v>
      </c>
      <c r="B117" s="32">
        <v>6000397</v>
      </c>
      <c r="C117" s="25"/>
      <c r="D117" s="25"/>
      <c r="E117" s="33" t="s">
        <v>13</v>
      </c>
      <c r="F117" s="25">
        <v>241</v>
      </c>
      <c r="G117" s="26">
        <v>0</v>
      </c>
      <c r="H117" s="26">
        <v>7623.09</v>
      </c>
      <c r="I117" s="26">
        <v>7623.09</v>
      </c>
      <c r="J117" s="26"/>
      <c r="K117" s="26">
        <f t="shared" si="17"/>
        <v>100</v>
      </c>
    </row>
    <row r="118" spans="1:11" ht="30" customHeight="1">
      <c r="A118" s="185" t="s">
        <v>69</v>
      </c>
      <c r="B118" s="32">
        <v>6000399</v>
      </c>
      <c r="C118" s="25"/>
      <c r="D118" s="25"/>
      <c r="E118" s="33" t="s">
        <v>21</v>
      </c>
      <c r="F118" s="27"/>
      <c r="G118" s="26">
        <f>G120+G119</f>
        <v>600</v>
      </c>
      <c r="H118" s="26">
        <f>H120+H119</f>
        <v>178.005</v>
      </c>
      <c r="I118" s="26">
        <f>I120+I119</f>
        <v>176.10599999999999</v>
      </c>
      <c r="J118" s="26">
        <f>I118/G118*100</f>
        <v>29.350999999999999</v>
      </c>
      <c r="K118" s="26">
        <f t="shared" si="17"/>
        <v>98.933176034381049</v>
      </c>
    </row>
    <row r="119" spans="1:11" ht="30" customHeight="1">
      <c r="A119" s="213"/>
      <c r="B119" s="32">
        <v>6000399</v>
      </c>
      <c r="C119" s="25"/>
      <c r="D119" s="25"/>
      <c r="E119" s="33" t="s">
        <v>21</v>
      </c>
      <c r="F119" s="25">
        <v>225</v>
      </c>
      <c r="G119" s="26">
        <v>100</v>
      </c>
      <c r="H119" s="26">
        <v>31.184000000000001</v>
      </c>
      <c r="I119" s="26">
        <v>31.184000000000001</v>
      </c>
      <c r="J119" s="26">
        <f>I119/G119*100</f>
        <v>31.184000000000001</v>
      </c>
      <c r="K119" s="26">
        <f t="shared" si="17"/>
        <v>100</v>
      </c>
    </row>
    <row r="120" spans="1:11" ht="30" customHeight="1">
      <c r="A120" s="186"/>
      <c r="B120" s="32">
        <v>6000399</v>
      </c>
      <c r="C120" s="25"/>
      <c r="D120" s="25"/>
      <c r="E120" s="33" t="s">
        <v>21</v>
      </c>
      <c r="F120" s="25">
        <v>310</v>
      </c>
      <c r="G120" s="26">
        <v>500</v>
      </c>
      <c r="H120" s="26">
        <v>146.821</v>
      </c>
      <c r="I120" s="26">
        <v>144.922</v>
      </c>
      <c r="J120" s="26">
        <f t="shared" ref="J120:J125" si="22">I120/G120*100</f>
        <v>28.984400000000001</v>
      </c>
      <c r="K120" s="26">
        <f t="shared" ref="K120:K125" si="23">I120/H120*100</f>
        <v>98.70658829459002</v>
      </c>
    </row>
    <row r="121" spans="1:11" ht="33.75" hidden="1" customHeight="1">
      <c r="A121" s="185" t="s">
        <v>70</v>
      </c>
      <c r="B121" s="32">
        <v>6000400</v>
      </c>
      <c r="C121" s="25"/>
      <c r="D121" s="25"/>
      <c r="E121" s="33" t="s">
        <v>21</v>
      </c>
      <c r="F121" s="27"/>
      <c r="G121" s="26">
        <f>G122+G124+G125</f>
        <v>0</v>
      </c>
      <c r="H121" s="26">
        <f>H122+H124+H125</f>
        <v>0</v>
      </c>
      <c r="I121" s="26">
        <f>I122+I124+I125</f>
        <v>0</v>
      </c>
      <c r="J121" s="26" t="e">
        <f t="shared" si="22"/>
        <v>#DIV/0!</v>
      </c>
      <c r="K121" s="26" t="e">
        <f t="shared" si="23"/>
        <v>#DIV/0!</v>
      </c>
    </row>
    <row r="122" spans="1:11" ht="35.25" hidden="1" customHeight="1">
      <c r="A122" s="213"/>
      <c r="B122" s="32">
        <v>6000400</v>
      </c>
      <c r="C122" s="25"/>
      <c r="D122" s="25"/>
      <c r="E122" s="33" t="s">
        <v>21</v>
      </c>
      <c r="F122" s="25">
        <v>225</v>
      </c>
      <c r="G122" s="26"/>
      <c r="H122" s="26"/>
      <c r="I122" s="26"/>
      <c r="J122" s="26" t="e">
        <f t="shared" si="22"/>
        <v>#DIV/0!</v>
      </c>
      <c r="K122" s="26" t="e">
        <f t="shared" si="23"/>
        <v>#DIV/0!</v>
      </c>
    </row>
    <row r="123" spans="1:11" ht="2.25" hidden="1" customHeight="1">
      <c r="A123" s="213"/>
      <c r="B123" s="32">
        <v>6000400</v>
      </c>
      <c r="C123" s="25"/>
      <c r="D123" s="25"/>
      <c r="E123" s="33" t="s">
        <v>21</v>
      </c>
      <c r="F123" s="25">
        <v>310</v>
      </c>
      <c r="G123" s="26"/>
      <c r="H123" s="26"/>
      <c r="I123" s="26"/>
      <c r="J123" s="26" t="e">
        <f t="shared" si="22"/>
        <v>#DIV/0!</v>
      </c>
      <c r="K123" s="26" t="e">
        <f t="shared" si="23"/>
        <v>#DIV/0!</v>
      </c>
    </row>
    <row r="124" spans="1:11" ht="33.75" hidden="1" customHeight="1">
      <c r="A124" s="213"/>
      <c r="B124" s="32">
        <v>6000400</v>
      </c>
      <c r="C124" s="25"/>
      <c r="D124" s="25"/>
      <c r="E124" s="33" t="s">
        <v>21</v>
      </c>
      <c r="F124" s="25">
        <v>226</v>
      </c>
      <c r="G124" s="26"/>
      <c r="H124" s="26"/>
      <c r="I124" s="26"/>
      <c r="J124" s="26" t="e">
        <f t="shared" si="22"/>
        <v>#DIV/0!</v>
      </c>
      <c r="K124" s="26" t="e">
        <f t="shared" si="23"/>
        <v>#DIV/0!</v>
      </c>
    </row>
    <row r="125" spans="1:11" ht="34.5" hidden="1" customHeight="1">
      <c r="A125" s="186"/>
      <c r="B125" s="32">
        <v>6000400</v>
      </c>
      <c r="C125" s="53"/>
      <c r="D125" s="53"/>
      <c r="E125" s="25">
        <v>500</v>
      </c>
      <c r="F125" s="25">
        <v>310</v>
      </c>
      <c r="G125" s="25"/>
      <c r="H125" s="35"/>
      <c r="I125" s="35"/>
      <c r="J125" s="26" t="e">
        <f t="shared" si="22"/>
        <v>#DIV/0!</v>
      </c>
      <c r="K125" s="26" t="e">
        <f t="shared" si="23"/>
        <v>#DIV/0!</v>
      </c>
    </row>
    <row r="126" spans="1:11" ht="35.25" customHeight="1">
      <c r="A126" s="214" t="s">
        <v>71</v>
      </c>
      <c r="B126" s="32">
        <v>6000500</v>
      </c>
      <c r="C126" s="25"/>
      <c r="D126" s="25"/>
      <c r="E126" s="46"/>
      <c r="F126" s="25"/>
      <c r="G126" s="26">
        <f>G127+G128+G129+G131+G132+G135+G136+G137+G138</f>
        <v>48100</v>
      </c>
      <c r="H126" s="47">
        <f>H127+H128+H129+H130+H131+H132+H135+H136+H137+H138</f>
        <v>81521.703999999998</v>
      </c>
      <c r="I126" s="47">
        <f>I127+I128+I129+I130+I131+I132+I136+I137+I138+I135</f>
        <v>81515.672999999995</v>
      </c>
      <c r="J126" s="26">
        <f>I126/G126*100</f>
        <v>169.47125363825364</v>
      </c>
      <c r="K126" s="26">
        <f t="shared" si="17"/>
        <v>99.992601970145273</v>
      </c>
    </row>
    <row r="127" spans="1:11" ht="33.75" hidden="1" customHeight="1">
      <c r="A127" s="215"/>
      <c r="B127" s="54">
        <v>6000500</v>
      </c>
      <c r="C127" s="25"/>
      <c r="D127" s="25"/>
      <c r="E127" s="33" t="s">
        <v>21</v>
      </c>
      <c r="F127" s="25">
        <v>226</v>
      </c>
      <c r="G127" s="26"/>
      <c r="H127" s="26"/>
      <c r="I127" s="26"/>
      <c r="J127" s="26"/>
      <c r="K127" s="26" t="e">
        <f t="shared" si="17"/>
        <v>#DIV/0!</v>
      </c>
    </row>
    <row r="128" spans="1:11" ht="33.75" hidden="1" customHeight="1">
      <c r="A128" s="215"/>
      <c r="B128" s="55">
        <v>6000500</v>
      </c>
      <c r="C128" s="25"/>
      <c r="D128" s="25"/>
      <c r="E128" s="33" t="s">
        <v>13</v>
      </c>
      <c r="F128" s="25">
        <v>241</v>
      </c>
      <c r="G128" s="26"/>
      <c r="H128" s="26"/>
      <c r="I128" s="26"/>
      <c r="J128" s="26"/>
      <c r="K128" s="26"/>
    </row>
    <row r="129" spans="1:11" ht="33.75" hidden="1" customHeight="1">
      <c r="A129" s="215"/>
      <c r="B129" s="55">
        <v>6000500</v>
      </c>
      <c r="C129" s="25"/>
      <c r="D129" s="25"/>
      <c r="E129" s="33" t="s">
        <v>21</v>
      </c>
      <c r="F129" s="25">
        <v>310</v>
      </c>
      <c r="G129" s="26"/>
      <c r="H129" s="26"/>
      <c r="I129" s="26"/>
      <c r="J129" s="26" t="e">
        <f>I129/G129*100</f>
        <v>#DIV/0!</v>
      </c>
      <c r="K129" s="26" t="e">
        <f t="shared" ref="K129:K137" si="24">I129/H129*100</f>
        <v>#DIV/0!</v>
      </c>
    </row>
    <row r="130" spans="1:11" ht="33.75" hidden="1" customHeight="1">
      <c r="A130" s="216"/>
      <c r="B130" s="55">
        <v>6000500</v>
      </c>
      <c r="C130" s="53"/>
      <c r="D130" s="53"/>
      <c r="E130" s="25">
        <v>500</v>
      </c>
      <c r="F130" s="25">
        <v>340</v>
      </c>
      <c r="G130" s="25"/>
      <c r="H130" s="35"/>
      <c r="I130" s="35"/>
      <c r="J130" s="25"/>
      <c r="K130" s="35" t="e">
        <f t="shared" si="24"/>
        <v>#DIV/0!</v>
      </c>
    </row>
    <row r="131" spans="1:11" ht="63.75" customHeight="1">
      <c r="A131" s="142" t="s">
        <v>72</v>
      </c>
      <c r="B131" s="55">
        <v>6000501</v>
      </c>
      <c r="C131" s="25"/>
      <c r="D131" s="25"/>
      <c r="E131" s="33" t="s">
        <v>13</v>
      </c>
      <c r="F131" s="25">
        <v>241</v>
      </c>
      <c r="G131" s="26">
        <v>46800</v>
      </c>
      <c r="H131" s="26">
        <v>64800</v>
      </c>
      <c r="I131" s="26">
        <v>64799.976000000002</v>
      </c>
      <c r="J131" s="26">
        <f>I131/G131*100</f>
        <v>138.46148717948719</v>
      </c>
      <c r="K131" s="26">
        <f t="shared" si="24"/>
        <v>99.999962962962968</v>
      </c>
    </row>
    <row r="132" spans="1:11" ht="24" customHeight="1">
      <c r="A132" s="217" t="s">
        <v>73</v>
      </c>
      <c r="B132" s="219">
        <v>6000502</v>
      </c>
      <c r="C132" s="25"/>
      <c r="D132" s="25"/>
      <c r="E132" s="49"/>
      <c r="F132" s="50"/>
      <c r="G132" s="26">
        <f>G133+G134</f>
        <v>1300</v>
      </c>
      <c r="H132" s="26">
        <f t="shared" ref="H132:I132" si="25">H133+H134</f>
        <v>1296.598</v>
      </c>
      <c r="I132" s="26">
        <f t="shared" si="25"/>
        <v>1290.5909999999999</v>
      </c>
      <c r="J132" s="26">
        <f>I132/G132*100</f>
        <v>99.276230769230764</v>
      </c>
      <c r="K132" s="26">
        <f t="shared" ref="K132" si="26">I132/H132*100</f>
        <v>99.536710684421848</v>
      </c>
    </row>
    <row r="133" spans="1:11" ht="24" customHeight="1">
      <c r="A133" s="218"/>
      <c r="B133" s="220"/>
      <c r="C133" s="25"/>
      <c r="D133" s="25"/>
      <c r="E133" s="33" t="s">
        <v>21</v>
      </c>
      <c r="F133" s="25">
        <v>226</v>
      </c>
      <c r="G133" s="26">
        <v>1200</v>
      </c>
      <c r="H133" s="26">
        <v>1200</v>
      </c>
      <c r="I133" s="26">
        <v>1193.9929999999999</v>
      </c>
      <c r="J133" s="26">
        <f>I133/G133*100</f>
        <v>99.499416666666662</v>
      </c>
      <c r="K133" s="26">
        <f t="shared" si="24"/>
        <v>99.499416666666662</v>
      </c>
    </row>
    <row r="134" spans="1:11" ht="24" customHeight="1">
      <c r="A134" s="218"/>
      <c r="B134" s="221"/>
      <c r="C134" s="25"/>
      <c r="D134" s="25"/>
      <c r="E134" s="33" t="s">
        <v>21</v>
      </c>
      <c r="F134" s="25">
        <v>340</v>
      </c>
      <c r="G134" s="26">
        <v>100</v>
      </c>
      <c r="H134" s="26">
        <v>96.597999999999999</v>
      </c>
      <c r="I134" s="26">
        <v>96.597999999999999</v>
      </c>
      <c r="J134" s="26">
        <f>I134/G134*100</f>
        <v>96.597999999999999</v>
      </c>
      <c r="K134" s="26">
        <f t="shared" si="24"/>
        <v>100</v>
      </c>
    </row>
    <row r="135" spans="1:11" ht="62.25" customHeight="1">
      <c r="A135" s="145" t="s">
        <v>126</v>
      </c>
      <c r="B135" s="11">
        <v>6000505</v>
      </c>
      <c r="C135" s="25"/>
      <c r="D135" s="25"/>
      <c r="E135" s="33" t="s">
        <v>13</v>
      </c>
      <c r="F135" s="25">
        <v>241</v>
      </c>
      <c r="G135" s="26">
        <v>0</v>
      </c>
      <c r="H135" s="26">
        <v>6018.3909999999996</v>
      </c>
      <c r="I135" s="26">
        <v>6018.3909999999996</v>
      </c>
      <c r="J135" s="26"/>
      <c r="K135" s="26">
        <f t="shared" si="24"/>
        <v>100</v>
      </c>
    </row>
    <row r="136" spans="1:11" ht="56.25" hidden="1">
      <c r="A136" s="145" t="s">
        <v>74</v>
      </c>
      <c r="B136" s="11">
        <v>6000504</v>
      </c>
      <c r="C136" s="25"/>
      <c r="D136" s="25"/>
      <c r="E136" s="33" t="s">
        <v>13</v>
      </c>
      <c r="F136" s="25">
        <v>241</v>
      </c>
      <c r="G136" s="26"/>
      <c r="H136" s="26"/>
      <c r="I136" s="26">
        <v>0</v>
      </c>
      <c r="J136" s="26"/>
      <c r="K136" s="26" t="e">
        <f t="shared" si="24"/>
        <v>#DIV/0!</v>
      </c>
    </row>
    <row r="137" spans="1:11" ht="56.25">
      <c r="A137" s="142" t="s">
        <v>134</v>
      </c>
      <c r="B137" s="11">
        <v>6000506</v>
      </c>
      <c r="C137" s="25"/>
      <c r="D137" s="25"/>
      <c r="E137" s="33" t="s">
        <v>13</v>
      </c>
      <c r="F137" s="25">
        <v>241</v>
      </c>
      <c r="G137" s="26">
        <v>0</v>
      </c>
      <c r="H137" s="26">
        <v>9406.7150000000001</v>
      </c>
      <c r="I137" s="26">
        <v>9406.7150000000001</v>
      </c>
      <c r="J137" s="26"/>
      <c r="K137" s="26">
        <f t="shared" si="24"/>
        <v>100</v>
      </c>
    </row>
    <row r="138" spans="1:11" ht="38.25" hidden="1" customHeight="1">
      <c r="A138" s="142" t="s">
        <v>75</v>
      </c>
      <c r="B138" s="160">
        <v>6000599</v>
      </c>
      <c r="C138" s="25"/>
      <c r="D138" s="25"/>
      <c r="E138" s="33" t="s">
        <v>13</v>
      </c>
      <c r="F138" s="25">
        <v>242</v>
      </c>
      <c r="G138" s="26"/>
      <c r="H138" s="26"/>
      <c r="I138" s="26"/>
      <c r="J138" s="26"/>
      <c r="K138" s="26"/>
    </row>
    <row r="139" spans="1:11" ht="9" hidden="1" customHeight="1">
      <c r="A139" s="133" t="s">
        <v>76</v>
      </c>
      <c r="B139" s="11">
        <v>7952700</v>
      </c>
      <c r="C139" s="25"/>
      <c r="D139" s="25"/>
      <c r="E139" s="33" t="s">
        <v>21</v>
      </c>
      <c r="F139" s="25">
        <v>226</v>
      </c>
      <c r="G139" s="26"/>
      <c r="H139" s="26"/>
      <c r="I139" s="26"/>
      <c r="J139" s="26" t="e">
        <f>I139/G139*100</f>
        <v>#DIV/0!</v>
      </c>
      <c r="K139" s="26" t="e">
        <f t="shared" ref="K139:K220" si="27">I139/H139*100</f>
        <v>#DIV/0!</v>
      </c>
    </row>
    <row r="140" spans="1:11" ht="29.25" customHeight="1">
      <c r="A140" s="185" t="s">
        <v>77</v>
      </c>
      <c r="B140" s="210">
        <v>7952800</v>
      </c>
      <c r="C140" s="32"/>
      <c r="D140" s="32"/>
      <c r="E140" s="203" t="s">
        <v>21</v>
      </c>
      <c r="F140" s="60"/>
      <c r="G140" s="26">
        <f>G141+G142+G143</f>
        <v>30726.1</v>
      </c>
      <c r="H140" s="26">
        <f>H141+H142+H143</f>
        <v>42269.950999999994</v>
      </c>
      <c r="I140" s="26">
        <f>I141+I142+I143</f>
        <v>42044.75</v>
      </c>
      <c r="J140" s="26">
        <f>I140/G140*100</f>
        <v>136.83724911394549</v>
      </c>
      <c r="K140" s="26">
        <f t="shared" si="27"/>
        <v>99.467231461895963</v>
      </c>
    </row>
    <row r="141" spans="1:11" ht="18.75">
      <c r="A141" s="213"/>
      <c r="B141" s="211"/>
      <c r="C141" s="32"/>
      <c r="D141" s="32"/>
      <c r="E141" s="209"/>
      <c r="F141" s="32">
        <v>225</v>
      </c>
      <c r="G141" s="26">
        <v>6000</v>
      </c>
      <c r="H141" s="26">
        <v>5343.0389999999998</v>
      </c>
      <c r="I141" s="26">
        <v>5343.0389999999998</v>
      </c>
      <c r="J141" s="26">
        <f t="shared" ref="J141:J147" si="28">I141/G141*100</f>
        <v>89.050650000000005</v>
      </c>
      <c r="K141" s="26">
        <f t="shared" si="27"/>
        <v>100</v>
      </c>
    </row>
    <row r="142" spans="1:11" ht="18.75">
      <c r="A142" s="213"/>
      <c r="B142" s="211"/>
      <c r="C142" s="32"/>
      <c r="D142" s="32"/>
      <c r="E142" s="209"/>
      <c r="F142" s="32">
        <v>226</v>
      </c>
      <c r="G142" s="26">
        <v>24000</v>
      </c>
      <c r="H142" s="26">
        <v>35584.769999999997</v>
      </c>
      <c r="I142" s="26">
        <v>35359.569000000003</v>
      </c>
      <c r="J142" s="26">
        <f t="shared" ref="J142:J143" si="29">I142/G142*100</f>
        <v>147.3315375</v>
      </c>
      <c r="K142" s="26">
        <f t="shared" ref="K142:K143" si="30">I142/H142*100</f>
        <v>99.367142179083928</v>
      </c>
    </row>
    <row r="143" spans="1:11" ht="21" customHeight="1">
      <c r="A143" s="186"/>
      <c r="B143" s="212"/>
      <c r="C143" s="32"/>
      <c r="D143" s="32"/>
      <c r="E143" s="204"/>
      <c r="F143" s="32">
        <v>310</v>
      </c>
      <c r="G143" s="25">
        <v>726.1</v>
      </c>
      <c r="H143" s="35">
        <v>1342.1420000000001</v>
      </c>
      <c r="I143" s="35">
        <v>1342.1420000000001</v>
      </c>
      <c r="J143" s="26">
        <f t="shared" si="29"/>
        <v>184.84258366616169</v>
      </c>
      <c r="K143" s="26">
        <f t="shared" si="30"/>
        <v>100</v>
      </c>
    </row>
    <row r="144" spans="1:11" ht="75">
      <c r="A144" s="182" t="s">
        <v>78</v>
      </c>
      <c r="B144" s="161">
        <v>7953800</v>
      </c>
      <c r="C144" s="32"/>
      <c r="D144" s="32"/>
      <c r="E144" s="63" t="s">
        <v>21</v>
      </c>
      <c r="F144" s="32">
        <v>310</v>
      </c>
      <c r="G144" s="64">
        <v>40000</v>
      </c>
      <c r="H144" s="64">
        <v>0</v>
      </c>
      <c r="I144" s="64">
        <v>0</v>
      </c>
      <c r="J144" s="26"/>
      <c r="K144" s="26"/>
    </row>
    <row r="145" spans="1:11" ht="133.5" hidden="1" customHeight="1">
      <c r="A145" s="65" t="s">
        <v>79</v>
      </c>
      <c r="B145" s="161">
        <v>7953900</v>
      </c>
      <c r="C145" s="25"/>
      <c r="D145" s="25"/>
      <c r="E145" s="25">
        <v>500</v>
      </c>
      <c r="F145" s="25">
        <v>310</v>
      </c>
      <c r="G145" s="25"/>
      <c r="H145" s="25"/>
      <c r="I145" s="35">
        <v>0</v>
      </c>
      <c r="J145" s="26" t="e">
        <f t="shared" si="28"/>
        <v>#DIV/0!</v>
      </c>
      <c r="K145" s="35" t="e">
        <f t="shared" si="27"/>
        <v>#DIV/0!</v>
      </c>
    </row>
    <row r="146" spans="1:11" ht="37.5" hidden="1">
      <c r="A146" s="142" t="s">
        <v>80</v>
      </c>
      <c r="B146" s="11">
        <v>3400702</v>
      </c>
      <c r="C146" s="25"/>
      <c r="D146" s="25"/>
      <c r="E146" s="25">
        <v>500</v>
      </c>
      <c r="F146" s="25">
        <v>310</v>
      </c>
      <c r="G146" s="25"/>
      <c r="H146" s="35"/>
      <c r="I146" s="35"/>
      <c r="J146" s="26" t="e">
        <f t="shared" si="28"/>
        <v>#DIV/0!</v>
      </c>
      <c r="K146" s="35" t="e">
        <f t="shared" si="27"/>
        <v>#DIV/0!</v>
      </c>
    </row>
    <row r="147" spans="1:11" ht="116.25" customHeight="1">
      <c r="A147" s="133" t="s">
        <v>79</v>
      </c>
      <c r="B147" s="8">
        <v>7953900</v>
      </c>
      <c r="C147" s="55"/>
      <c r="D147" s="55"/>
      <c r="E147" s="54">
        <v>500</v>
      </c>
      <c r="F147" s="55">
        <v>310</v>
      </c>
      <c r="G147" s="35">
        <v>10976.1</v>
      </c>
      <c r="H147" s="35">
        <v>35809.4</v>
      </c>
      <c r="I147" s="35">
        <v>35809.374000000003</v>
      </c>
      <c r="J147" s="26">
        <f t="shared" si="28"/>
        <v>326.24861289529071</v>
      </c>
      <c r="K147" s="26">
        <f>I142/H142*100</f>
        <v>99.367142179083928</v>
      </c>
    </row>
    <row r="148" spans="1:11" ht="64.5" customHeight="1">
      <c r="A148" s="66" t="s">
        <v>81</v>
      </c>
      <c r="B148" s="8">
        <v>3150206</v>
      </c>
      <c r="C148" s="25"/>
      <c r="D148" s="25"/>
      <c r="E148" s="67">
        <v>500</v>
      </c>
      <c r="F148" s="25">
        <v>225</v>
      </c>
      <c r="G148" s="50">
        <v>226203.2</v>
      </c>
      <c r="H148" s="35">
        <v>0</v>
      </c>
      <c r="I148" s="35">
        <v>0</v>
      </c>
      <c r="J148" s="35"/>
      <c r="K148" s="35"/>
    </row>
    <row r="149" spans="1:11" ht="93.75">
      <c r="A149" s="66" t="s">
        <v>120</v>
      </c>
      <c r="B149" s="8">
        <v>5202700</v>
      </c>
      <c r="C149" s="25"/>
      <c r="D149" s="25"/>
      <c r="E149" s="67">
        <v>500</v>
      </c>
      <c r="F149" s="25">
        <v>225</v>
      </c>
      <c r="G149" s="97">
        <v>452412.6</v>
      </c>
      <c r="H149" s="35">
        <v>0</v>
      </c>
      <c r="I149" s="35">
        <v>0</v>
      </c>
      <c r="J149" s="35"/>
      <c r="K149" s="35"/>
    </row>
    <row r="150" spans="1:11" ht="24.75" customHeight="1">
      <c r="A150" s="222" t="s">
        <v>82</v>
      </c>
      <c r="B150" s="210">
        <v>7952100</v>
      </c>
      <c r="C150" s="32"/>
      <c r="D150" s="32"/>
      <c r="E150" s="203" t="s">
        <v>21</v>
      </c>
      <c r="F150" s="60"/>
      <c r="G150" s="47">
        <f>G151+G152+G155+G156</f>
        <v>183022.8</v>
      </c>
      <c r="H150" s="47">
        <f>H151+H152+H155+H156</f>
        <v>202498.39300000001</v>
      </c>
      <c r="I150" s="47">
        <f>I151+I152+I155+I156</f>
        <v>202498.39300000001</v>
      </c>
      <c r="J150" s="26">
        <f>I150/G150*100</f>
        <v>110.64107477319767</v>
      </c>
      <c r="K150" s="26">
        <f t="shared" si="27"/>
        <v>100</v>
      </c>
    </row>
    <row r="151" spans="1:11" ht="24" customHeight="1">
      <c r="A151" s="223"/>
      <c r="B151" s="211"/>
      <c r="C151" s="32"/>
      <c r="D151" s="32"/>
      <c r="E151" s="209"/>
      <c r="F151" s="32">
        <v>225</v>
      </c>
      <c r="G151" s="47">
        <v>149307.5</v>
      </c>
      <c r="H151" s="47">
        <v>163153.826</v>
      </c>
      <c r="I151" s="47">
        <v>163153.826</v>
      </c>
      <c r="J151" s="26">
        <f>I151/G151*100</f>
        <v>109.27369757045025</v>
      </c>
      <c r="K151" s="26">
        <f t="shared" si="27"/>
        <v>100</v>
      </c>
    </row>
    <row r="152" spans="1:11" ht="21.75" customHeight="1">
      <c r="A152" s="223"/>
      <c r="B152" s="211"/>
      <c r="C152" s="32"/>
      <c r="D152" s="32"/>
      <c r="E152" s="209"/>
      <c r="F152" s="32">
        <v>226</v>
      </c>
      <c r="G152" s="47">
        <v>0</v>
      </c>
      <c r="H152" s="47">
        <v>1156.3109999999999</v>
      </c>
      <c r="I152" s="47">
        <v>1156.3109999999999</v>
      </c>
      <c r="J152" s="26"/>
      <c r="K152" s="26">
        <f t="shared" si="27"/>
        <v>100</v>
      </c>
    </row>
    <row r="153" spans="1:11" ht="24" hidden="1" customHeight="1">
      <c r="A153" s="223"/>
      <c r="B153" s="211"/>
      <c r="C153" s="32"/>
      <c r="D153" s="32"/>
      <c r="E153" s="209"/>
      <c r="F153" s="32">
        <v>310</v>
      </c>
      <c r="G153" s="47"/>
      <c r="H153" s="47"/>
      <c r="I153" s="47"/>
      <c r="J153" s="26" t="e">
        <f>I153/G153*100</f>
        <v>#DIV/0!</v>
      </c>
      <c r="K153" s="26" t="e">
        <f t="shared" si="27"/>
        <v>#DIV/0!</v>
      </c>
    </row>
    <row r="154" spans="1:11" ht="24.75" hidden="1" customHeight="1">
      <c r="A154" s="223"/>
      <c r="B154" s="211"/>
      <c r="C154" s="32"/>
      <c r="D154" s="32"/>
      <c r="E154" s="209"/>
      <c r="F154" s="32">
        <v>340</v>
      </c>
      <c r="G154" s="47"/>
      <c r="H154" s="47"/>
      <c r="I154" s="47"/>
      <c r="J154" s="26" t="e">
        <f>I154/G154*100</f>
        <v>#DIV/0!</v>
      </c>
      <c r="K154" s="26" t="e">
        <f t="shared" si="27"/>
        <v>#DIV/0!</v>
      </c>
    </row>
    <row r="155" spans="1:11" ht="21" customHeight="1">
      <c r="A155" s="223"/>
      <c r="B155" s="235"/>
      <c r="C155" s="32"/>
      <c r="D155" s="32"/>
      <c r="E155" s="226"/>
      <c r="F155" s="32">
        <v>310</v>
      </c>
      <c r="G155" s="47">
        <v>32023.3</v>
      </c>
      <c r="H155" s="47">
        <v>36333.779000000002</v>
      </c>
      <c r="I155" s="47">
        <v>36333.779000000002</v>
      </c>
      <c r="J155" s="26">
        <f>I155/G155*100</f>
        <v>113.46044598776517</v>
      </c>
      <c r="K155" s="26">
        <f t="shared" si="27"/>
        <v>100</v>
      </c>
    </row>
    <row r="156" spans="1:11" ht="21" customHeight="1">
      <c r="A156" s="224"/>
      <c r="B156" s="236"/>
      <c r="C156" s="32"/>
      <c r="D156" s="32"/>
      <c r="E156" s="227"/>
      <c r="F156" s="32">
        <v>340</v>
      </c>
      <c r="G156" s="47">
        <v>1692</v>
      </c>
      <c r="H156" s="47">
        <v>1854.4770000000001</v>
      </c>
      <c r="I156" s="47">
        <v>1854.4770000000001</v>
      </c>
      <c r="J156" s="26">
        <f>I156/G156*100</f>
        <v>109.60265957446809</v>
      </c>
      <c r="K156" s="26">
        <f t="shared" si="27"/>
        <v>100</v>
      </c>
    </row>
    <row r="157" spans="1:11" ht="40.5" customHeight="1">
      <c r="A157" s="222" t="s">
        <v>139</v>
      </c>
      <c r="B157" s="210">
        <v>1009001</v>
      </c>
      <c r="C157" s="32"/>
      <c r="D157" s="32"/>
      <c r="E157" s="201">
        <v>500</v>
      </c>
      <c r="F157" s="32"/>
      <c r="G157" s="47">
        <f t="shared" ref="G157:H157" si="31">G158+G159</f>
        <v>0</v>
      </c>
      <c r="H157" s="47">
        <f t="shared" si="31"/>
        <v>5449.8</v>
      </c>
      <c r="I157" s="47">
        <f>I158+I159</f>
        <v>5449.8</v>
      </c>
      <c r="J157" s="26"/>
      <c r="K157" s="26">
        <f t="shared" si="27"/>
        <v>100</v>
      </c>
    </row>
    <row r="158" spans="1:11" ht="40.5" customHeight="1">
      <c r="A158" s="223"/>
      <c r="B158" s="211"/>
      <c r="C158" s="32"/>
      <c r="D158" s="32"/>
      <c r="E158" s="225"/>
      <c r="F158" s="32">
        <v>225</v>
      </c>
      <c r="G158" s="47">
        <v>0</v>
      </c>
      <c r="H158" s="47">
        <v>2441.8000000000002</v>
      </c>
      <c r="I158" s="47">
        <v>2441.8000000000002</v>
      </c>
      <c r="J158" s="26"/>
      <c r="K158" s="26">
        <f t="shared" si="27"/>
        <v>100</v>
      </c>
    </row>
    <row r="159" spans="1:11" ht="40.5" customHeight="1">
      <c r="A159" s="224"/>
      <c r="B159" s="212"/>
      <c r="C159" s="32"/>
      <c r="D159" s="32"/>
      <c r="E159" s="202"/>
      <c r="F159" s="32">
        <v>310</v>
      </c>
      <c r="G159" s="47">
        <v>0</v>
      </c>
      <c r="H159" s="47">
        <v>3008</v>
      </c>
      <c r="I159" s="47">
        <v>3008</v>
      </c>
      <c r="J159" s="26"/>
      <c r="K159" s="26">
        <f t="shared" si="27"/>
        <v>100</v>
      </c>
    </row>
    <row r="160" spans="1:11" ht="78" customHeight="1">
      <c r="A160" s="157" t="s">
        <v>143</v>
      </c>
      <c r="B160" s="11">
        <v>3150206</v>
      </c>
      <c r="C160" s="32"/>
      <c r="D160" s="32"/>
      <c r="E160" s="33" t="s">
        <v>21</v>
      </c>
      <c r="F160" s="32">
        <v>225</v>
      </c>
      <c r="G160" s="47">
        <v>0</v>
      </c>
      <c r="H160" s="47">
        <v>102631.53200000001</v>
      </c>
      <c r="I160" s="47">
        <v>101977.04700000001</v>
      </c>
      <c r="J160" s="26"/>
      <c r="K160" s="26">
        <f t="shared" si="27"/>
        <v>99.362296374958134</v>
      </c>
    </row>
    <row r="161" spans="1:13" ht="96" customHeight="1">
      <c r="A161" s="157" t="s">
        <v>144</v>
      </c>
      <c r="B161" s="11">
        <v>3150206</v>
      </c>
      <c r="C161" s="32"/>
      <c r="D161" s="32"/>
      <c r="E161" s="33" t="s">
        <v>21</v>
      </c>
      <c r="F161" s="32">
        <v>225</v>
      </c>
      <c r="G161" s="47">
        <v>0</v>
      </c>
      <c r="H161" s="47">
        <v>5401.6670000000004</v>
      </c>
      <c r="I161" s="47">
        <v>5367.2169999999996</v>
      </c>
      <c r="J161" s="26"/>
      <c r="K161" s="26">
        <f t="shared" si="27"/>
        <v>99.3622339177887</v>
      </c>
    </row>
    <row r="162" spans="1:13" ht="101.25" customHeight="1">
      <c r="A162" s="156" t="s">
        <v>145</v>
      </c>
      <c r="B162" s="8">
        <v>5202700</v>
      </c>
      <c r="C162" s="25"/>
      <c r="D162" s="25"/>
      <c r="E162" s="67">
        <v>500</v>
      </c>
      <c r="F162" s="25">
        <v>225</v>
      </c>
      <c r="G162" s="47">
        <v>0</v>
      </c>
      <c r="H162" s="47">
        <v>132950.70000000001</v>
      </c>
      <c r="I162" s="47">
        <v>132308.247</v>
      </c>
      <c r="J162" s="26"/>
      <c r="K162" s="26">
        <f t="shared" si="27"/>
        <v>99.516773510782571</v>
      </c>
    </row>
    <row r="163" spans="1:13" ht="123.75" customHeight="1">
      <c r="A163" s="156" t="s">
        <v>146</v>
      </c>
      <c r="B163" s="8">
        <v>5202700</v>
      </c>
      <c r="C163" s="25"/>
      <c r="D163" s="25"/>
      <c r="E163" s="67">
        <v>500</v>
      </c>
      <c r="F163" s="25">
        <v>225</v>
      </c>
      <c r="G163" s="47">
        <v>0</v>
      </c>
      <c r="H163" s="47">
        <v>6997.4049999999997</v>
      </c>
      <c r="I163" s="47">
        <v>6963.5919999999996</v>
      </c>
      <c r="J163" s="26"/>
      <c r="K163" s="26">
        <f t="shared" si="27"/>
        <v>99.516778005560639</v>
      </c>
    </row>
    <row r="164" spans="1:13" ht="38.25" customHeight="1">
      <c r="A164" s="139" t="s">
        <v>121</v>
      </c>
      <c r="B164" s="8">
        <v>6000504</v>
      </c>
      <c r="C164" s="25"/>
      <c r="D164" s="25"/>
      <c r="E164" s="67">
        <v>500</v>
      </c>
      <c r="F164" s="25">
        <v>226</v>
      </c>
      <c r="G164" s="47">
        <v>0</v>
      </c>
      <c r="H164" s="47">
        <v>1195.547</v>
      </c>
      <c r="I164" s="47">
        <v>1195.547</v>
      </c>
      <c r="J164" s="26"/>
      <c r="K164" s="26">
        <f t="shared" si="27"/>
        <v>100</v>
      </c>
    </row>
    <row r="165" spans="1:13" ht="44.25" hidden="1" customHeight="1">
      <c r="A165" s="133" t="s">
        <v>61</v>
      </c>
      <c r="B165" s="30" t="s">
        <v>40</v>
      </c>
      <c r="C165" s="32"/>
      <c r="D165" s="32"/>
      <c r="E165" s="33" t="s">
        <v>21</v>
      </c>
      <c r="F165" s="32">
        <v>225</v>
      </c>
      <c r="G165" s="47"/>
      <c r="H165" s="47"/>
      <c r="I165" s="47"/>
      <c r="J165" s="26" t="e">
        <f t="shared" ref="J165:J166" si="32">I165/G165*100</f>
        <v>#DIV/0!</v>
      </c>
      <c r="K165" s="26" t="e">
        <f t="shared" si="27"/>
        <v>#DIV/0!</v>
      </c>
    </row>
    <row r="166" spans="1:13" ht="36" customHeight="1">
      <c r="A166" s="133" t="s">
        <v>75</v>
      </c>
      <c r="B166" s="11">
        <v>6000599</v>
      </c>
      <c r="C166" s="32"/>
      <c r="D166" s="32"/>
      <c r="E166" s="33" t="s">
        <v>86</v>
      </c>
      <c r="F166" s="32">
        <v>242</v>
      </c>
      <c r="G166" s="47">
        <v>100</v>
      </c>
      <c r="H166" s="47">
        <v>100</v>
      </c>
      <c r="I166" s="47">
        <v>100</v>
      </c>
      <c r="J166" s="26">
        <f t="shared" si="32"/>
        <v>100</v>
      </c>
      <c r="K166" s="26">
        <f t="shared" si="27"/>
        <v>100</v>
      </c>
      <c r="M166" t="s">
        <v>87</v>
      </c>
    </row>
    <row r="167" spans="1:13" s="72" customFormat="1" ht="47.25" customHeight="1">
      <c r="A167" s="82" t="s">
        <v>88</v>
      </c>
      <c r="B167" s="83"/>
      <c r="C167" s="88"/>
      <c r="D167" s="88"/>
      <c r="E167" s="89"/>
      <c r="F167" s="88"/>
      <c r="G167" s="86">
        <f>G150+G157+G160+G161+G162+G163+G164+G166</f>
        <v>183122.8</v>
      </c>
      <c r="H167" s="86">
        <f t="shared" ref="H167:I167" si="33">H150+H157+H160+H161+H162+H163+H164+H166</f>
        <v>457225.04400000005</v>
      </c>
      <c r="I167" s="86">
        <f t="shared" si="33"/>
        <v>455859.84300000005</v>
      </c>
      <c r="J167" s="86">
        <f>I167/G167*100</f>
        <v>248.93669330088883</v>
      </c>
      <c r="K167" s="86">
        <f t="shared" si="27"/>
        <v>99.701415961808067</v>
      </c>
    </row>
    <row r="168" spans="1:13" ht="24.75" customHeight="1">
      <c r="A168" s="185" t="s">
        <v>89</v>
      </c>
      <c r="B168" s="237">
        <v>7952200</v>
      </c>
      <c r="C168" s="32"/>
      <c r="D168" s="32"/>
      <c r="E168" s="229" t="s">
        <v>21</v>
      </c>
      <c r="F168" s="32"/>
      <c r="G168" s="47">
        <f>G170+G173+G169+G171+G172</f>
        <v>134512</v>
      </c>
      <c r="H168" s="47">
        <f>H170+H173+H169+H172+H171</f>
        <v>148531.27100000001</v>
      </c>
      <c r="I168" s="47">
        <f>I170+I173+I169+I172+I171</f>
        <v>148530.19600000003</v>
      </c>
      <c r="J168" s="26">
        <f>I168/G168*100</f>
        <v>110.42152075651246</v>
      </c>
      <c r="K168" s="26">
        <f t="shared" si="27"/>
        <v>99.999276246683451</v>
      </c>
    </row>
    <row r="169" spans="1:13" ht="21.75" customHeight="1">
      <c r="A169" s="213"/>
      <c r="B169" s="237"/>
      <c r="C169" s="32"/>
      <c r="D169" s="32"/>
      <c r="E169" s="229"/>
      <c r="F169" s="32">
        <v>222</v>
      </c>
      <c r="G169" s="47">
        <v>0</v>
      </c>
      <c r="H169" s="47">
        <v>298.86900000000003</v>
      </c>
      <c r="I169" s="47">
        <v>297.79399999999998</v>
      </c>
      <c r="J169" s="26"/>
      <c r="K169" s="26">
        <f t="shared" si="27"/>
        <v>99.640310637771051</v>
      </c>
    </row>
    <row r="170" spans="1:13" ht="21.75" customHeight="1">
      <c r="A170" s="213"/>
      <c r="B170" s="237"/>
      <c r="C170" s="32"/>
      <c r="D170" s="32"/>
      <c r="E170" s="229"/>
      <c r="F170" s="32">
        <v>225</v>
      </c>
      <c r="G170" s="47">
        <v>119581.25199999999</v>
      </c>
      <c r="H170" s="47">
        <v>129365.88</v>
      </c>
      <c r="I170" s="47">
        <v>129365.88</v>
      </c>
      <c r="J170" s="26">
        <f t="shared" ref="J170:J172" si="34">I170/G170*100</f>
        <v>108.18240973091669</v>
      </c>
      <c r="K170" s="26">
        <f t="shared" si="27"/>
        <v>100</v>
      </c>
    </row>
    <row r="171" spans="1:13" ht="21.75" customHeight="1">
      <c r="A171" s="213"/>
      <c r="B171" s="237"/>
      <c r="C171" s="32"/>
      <c r="D171" s="32"/>
      <c r="E171" s="229"/>
      <c r="F171" s="32">
        <v>226</v>
      </c>
      <c r="G171" s="47">
        <v>0</v>
      </c>
      <c r="H171" s="47">
        <v>935.12199999999996</v>
      </c>
      <c r="I171" s="47">
        <v>935.12199999999996</v>
      </c>
      <c r="J171" s="26"/>
      <c r="K171" s="26">
        <f t="shared" si="27"/>
        <v>100</v>
      </c>
    </row>
    <row r="172" spans="1:13" ht="21.75" customHeight="1">
      <c r="A172" s="213"/>
      <c r="B172" s="237"/>
      <c r="C172" s="32"/>
      <c r="D172" s="32"/>
      <c r="E172" s="229"/>
      <c r="F172" s="32">
        <v>310</v>
      </c>
      <c r="G172" s="47">
        <v>14930.748</v>
      </c>
      <c r="H172" s="47">
        <v>16230.785</v>
      </c>
      <c r="I172" s="47">
        <v>16230.785</v>
      </c>
      <c r="J172" s="26">
        <f t="shared" si="34"/>
        <v>108.70711232953634</v>
      </c>
      <c r="K172" s="26">
        <f t="shared" si="27"/>
        <v>100</v>
      </c>
    </row>
    <row r="173" spans="1:13" ht="21.75" customHeight="1">
      <c r="A173" s="186"/>
      <c r="B173" s="237"/>
      <c r="C173" s="32"/>
      <c r="D173" s="32"/>
      <c r="E173" s="229"/>
      <c r="F173" s="32">
        <v>340</v>
      </c>
      <c r="G173" s="47">
        <v>0</v>
      </c>
      <c r="H173" s="47">
        <v>1700.615</v>
      </c>
      <c r="I173" s="47">
        <v>1700.615</v>
      </c>
      <c r="J173" s="26"/>
      <c r="K173" s="26">
        <f t="shared" si="27"/>
        <v>100</v>
      </c>
    </row>
    <row r="174" spans="1:13" ht="129.75" customHeight="1">
      <c r="A174" s="136" t="s">
        <v>139</v>
      </c>
      <c r="B174" s="160">
        <v>1009001</v>
      </c>
      <c r="C174" s="32"/>
      <c r="D174" s="32"/>
      <c r="E174" s="138" t="s">
        <v>21</v>
      </c>
      <c r="F174" s="138">
        <v>310</v>
      </c>
      <c r="G174" s="47">
        <v>0</v>
      </c>
      <c r="H174" s="47">
        <v>801</v>
      </c>
      <c r="I174" s="47">
        <v>801</v>
      </c>
      <c r="J174" s="26"/>
      <c r="K174" s="26">
        <f t="shared" si="27"/>
        <v>100</v>
      </c>
    </row>
    <row r="175" spans="1:13" ht="81" customHeight="1">
      <c r="A175" s="157" t="s">
        <v>143</v>
      </c>
      <c r="B175" s="11">
        <v>3150206</v>
      </c>
      <c r="C175" s="32"/>
      <c r="D175" s="32"/>
      <c r="E175" s="33" t="s">
        <v>21</v>
      </c>
      <c r="F175" s="32">
        <v>225</v>
      </c>
      <c r="G175" s="47">
        <v>0</v>
      </c>
      <c r="H175" s="47">
        <v>75028.331999999995</v>
      </c>
      <c r="I175" s="47">
        <v>73313.375</v>
      </c>
      <c r="J175" s="26"/>
      <c r="K175" s="26">
        <f t="shared" si="27"/>
        <v>97.714254130026518</v>
      </c>
    </row>
    <row r="176" spans="1:13" ht="100.5" customHeight="1">
      <c r="A176" s="157" t="s">
        <v>144</v>
      </c>
      <c r="B176" s="11">
        <v>3150206</v>
      </c>
      <c r="C176" s="32"/>
      <c r="D176" s="32"/>
      <c r="E176" s="33" t="s">
        <v>21</v>
      </c>
      <c r="F176" s="32">
        <v>225</v>
      </c>
      <c r="G176" s="47">
        <v>0</v>
      </c>
      <c r="H176" s="47">
        <v>3948.8670000000002</v>
      </c>
      <c r="I176" s="47">
        <v>3858.6019999999999</v>
      </c>
      <c r="J176" s="26"/>
      <c r="K176" s="26">
        <f t="shared" si="27"/>
        <v>97.714154465065533</v>
      </c>
    </row>
    <row r="177" spans="1:12" ht="108.75" customHeight="1">
      <c r="A177" s="156" t="s">
        <v>145</v>
      </c>
      <c r="B177" s="8">
        <v>5202700</v>
      </c>
      <c r="C177" s="25"/>
      <c r="D177" s="25"/>
      <c r="E177" s="67">
        <v>500</v>
      </c>
      <c r="F177" s="25">
        <v>225</v>
      </c>
      <c r="G177" s="47">
        <v>0</v>
      </c>
      <c r="H177" s="47">
        <v>97192.985000000001</v>
      </c>
      <c r="I177" s="47">
        <v>93275.619000000006</v>
      </c>
      <c r="J177" s="26"/>
      <c r="K177" s="26">
        <f t="shared" si="27"/>
        <v>95.96949718130378</v>
      </c>
    </row>
    <row r="178" spans="1:12" ht="126" customHeight="1">
      <c r="A178" s="156" t="s">
        <v>146</v>
      </c>
      <c r="B178" s="8">
        <v>5202700</v>
      </c>
      <c r="C178" s="25"/>
      <c r="D178" s="25"/>
      <c r="E178" s="67">
        <v>500</v>
      </c>
      <c r="F178" s="25">
        <v>225</v>
      </c>
      <c r="G178" s="47">
        <v>0</v>
      </c>
      <c r="H178" s="47">
        <v>5115.4219999999996</v>
      </c>
      <c r="I178" s="47">
        <v>4909.2430000000004</v>
      </c>
      <c r="J178" s="26"/>
      <c r="K178" s="26">
        <f t="shared" si="27"/>
        <v>95.969462538965516</v>
      </c>
    </row>
    <row r="179" spans="1:12" ht="44.25" customHeight="1">
      <c r="A179" s="139" t="s">
        <v>121</v>
      </c>
      <c r="B179" s="8">
        <v>6000504</v>
      </c>
      <c r="C179" s="25"/>
      <c r="D179" s="25"/>
      <c r="E179" s="67">
        <v>500</v>
      </c>
      <c r="F179" s="25">
        <v>226</v>
      </c>
      <c r="G179" s="47">
        <v>0</v>
      </c>
      <c r="H179" s="47">
        <v>906.428</v>
      </c>
      <c r="I179" s="47">
        <v>905.81200000000001</v>
      </c>
      <c r="J179" s="26"/>
      <c r="K179" s="26">
        <f t="shared" si="27"/>
        <v>99.932040934304766</v>
      </c>
    </row>
    <row r="180" spans="1:12" ht="42" hidden="1" customHeight="1">
      <c r="A180" s="133" t="s">
        <v>61</v>
      </c>
      <c r="B180" s="30" t="s">
        <v>40</v>
      </c>
      <c r="C180" s="25"/>
      <c r="D180" s="25"/>
      <c r="E180" s="33" t="s">
        <v>21</v>
      </c>
      <c r="F180" s="25">
        <v>225</v>
      </c>
      <c r="G180" s="47"/>
      <c r="H180" s="47"/>
      <c r="I180" s="47"/>
      <c r="J180" s="26" t="e">
        <f t="shared" ref="J180" si="35">I180/G180*100</f>
        <v>#DIV/0!</v>
      </c>
      <c r="K180" s="26" t="e">
        <f t="shared" si="27"/>
        <v>#DIV/0!</v>
      </c>
    </row>
    <row r="181" spans="1:12" ht="43.5" customHeight="1">
      <c r="A181" s="133" t="s">
        <v>75</v>
      </c>
      <c r="B181" s="11">
        <v>6000599</v>
      </c>
      <c r="C181" s="55"/>
      <c r="D181" s="55"/>
      <c r="E181" s="33" t="s">
        <v>86</v>
      </c>
      <c r="F181" s="55">
        <v>242</v>
      </c>
      <c r="G181" s="47">
        <v>320</v>
      </c>
      <c r="H181" s="47">
        <v>320</v>
      </c>
      <c r="I181" s="47">
        <v>320</v>
      </c>
      <c r="J181" s="47">
        <f>IF(I181/G181*100&gt;100&amp;I181=0,"более 100%",I181/G181*100)</f>
        <v>100</v>
      </c>
      <c r="K181" s="26">
        <f t="shared" si="27"/>
        <v>100</v>
      </c>
    </row>
    <row r="182" spans="1:12" s="72" customFormat="1" ht="38.25" customHeight="1">
      <c r="A182" s="82" t="s">
        <v>90</v>
      </c>
      <c r="B182" s="83"/>
      <c r="C182" s="84"/>
      <c r="D182" s="84"/>
      <c r="E182" s="175"/>
      <c r="F182" s="176"/>
      <c r="G182" s="177">
        <f>G168+G174+G175+G176+G177+G178+G179+G181</f>
        <v>134832</v>
      </c>
      <c r="H182" s="177">
        <f t="shared" ref="H182:I182" si="36">H168+H174+H175+H176+H177+H178+H179+H181</f>
        <v>331844.30500000005</v>
      </c>
      <c r="I182" s="177">
        <f t="shared" si="36"/>
        <v>325913.84700000001</v>
      </c>
      <c r="J182" s="177">
        <f>I182/G182*100</f>
        <v>241.71846965112138</v>
      </c>
      <c r="K182" s="177">
        <f t="shared" si="27"/>
        <v>98.212879380286481</v>
      </c>
    </row>
    <row r="183" spans="1:12" ht="18.75">
      <c r="A183" s="230" t="s">
        <v>91</v>
      </c>
      <c r="B183" s="237">
        <v>7952300</v>
      </c>
      <c r="C183" s="32"/>
      <c r="D183" s="174"/>
      <c r="E183" s="229" t="s">
        <v>21</v>
      </c>
      <c r="F183" s="27"/>
      <c r="G183" s="47">
        <f>G184+G185+G186+G187+G188</f>
        <v>68357.899999999994</v>
      </c>
      <c r="H183" s="47">
        <f>H184+H185+H186+H187+H188</f>
        <v>75502.47600000001</v>
      </c>
      <c r="I183" s="47">
        <f>I184+I185+I186+I187+I188</f>
        <v>75476.964000000007</v>
      </c>
      <c r="J183" s="47" t="str">
        <f t="shared" ref="J183:J184" si="37">IF(I183/G183*100&lt;100,I183/G183*100,"более 100%")</f>
        <v>более 100%</v>
      </c>
      <c r="K183" s="26">
        <f t="shared" si="27"/>
        <v>99.966210379643712</v>
      </c>
    </row>
    <row r="184" spans="1:12" ht="18.75">
      <c r="A184" s="230"/>
      <c r="B184" s="237"/>
      <c r="C184" s="32"/>
      <c r="D184" s="174"/>
      <c r="E184" s="229"/>
      <c r="F184" s="25">
        <v>225</v>
      </c>
      <c r="G184" s="47">
        <v>56386.43</v>
      </c>
      <c r="H184" s="47">
        <v>57523.618000000002</v>
      </c>
      <c r="I184" s="47">
        <v>57499.055999999997</v>
      </c>
      <c r="J184" s="47" t="str">
        <f t="shared" si="37"/>
        <v>более 100%</v>
      </c>
      <c r="K184" s="26">
        <f t="shared" si="27"/>
        <v>99.957301016775389</v>
      </c>
    </row>
    <row r="185" spans="1:12" ht="18.75">
      <c r="A185" s="230"/>
      <c r="B185" s="237"/>
      <c r="C185" s="32"/>
      <c r="D185" s="174"/>
      <c r="E185" s="229"/>
      <c r="F185" s="25">
        <v>226</v>
      </c>
      <c r="G185" s="47">
        <v>0</v>
      </c>
      <c r="H185" s="47">
        <v>340.33199999999999</v>
      </c>
      <c r="I185" s="47">
        <v>340.33199999999999</v>
      </c>
      <c r="J185" s="47"/>
      <c r="K185" s="26">
        <f t="shared" si="27"/>
        <v>100</v>
      </c>
      <c r="L185" t="s">
        <v>87</v>
      </c>
    </row>
    <row r="186" spans="1:12" ht="18.75">
      <c r="A186" s="230"/>
      <c r="B186" s="237"/>
      <c r="C186" s="32"/>
      <c r="D186" s="174"/>
      <c r="E186" s="229"/>
      <c r="F186" s="25">
        <v>310</v>
      </c>
      <c r="G186" s="47">
        <v>11961.47</v>
      </c>
      <c r="H186" s="47">
        <v>14349.566000000001</v>
      </c>
      <c r="I186" s="47">
        <v>14348.616</v>
      </c>
      <c r="J186" s="47" t="str">
        <f>IF(I186/G186*100&lt;100,I186/G186*100,"более 100%")</f>
        <v>более 100%</v>
      </c>
      <c r="K186" s="26">
        <f t="shared" si="27"/>
        <v>99.993379590713744</v>
      </c>
    </row>
    <row r="187" spans="1:12" ht="25.5" customHeight="1">
      <c r="A187" s="230"/>
      <c r="B187" s="237"/>
      <c r="C187" s="32"/>
      <c r="D187" s="174"/>
      <c r="E187" s="229"/>
      <c r="F187" s="25">
        <v>340</v>
      </c>
      <c r="G187" s="47">
        <v>10</v>
      </c>
      <c r="H187" s="47">
        <v>3288.96</v>
      </c>
      <c r="I187" s="47">
        <v>3288.96</v>
      </c>
      <c r="J187" s="47" t="str">
        <f>IF(I187/G187*100&lt;100,I187/G187*100,"более 100%")</f>
        <v>более 100%</v>
      </c>
      <c r="K187" s="26">
        <f t="shared" si="27"/>
        <v>100</v>
      </c>
    </row>
    <row r="188" spans="1:12" ht="0.75" customHeight="1">
      <c r="A188" s="230"/>
      <c r="B188" s="237"/>
      <c r="C188" s="32"/>
      <c r="D188" s="174"/>
      <c r="E188" s="229"/>
      <c r="F188" s="25">
        <v>340</v>
      </c>
      <c r="G188" s="47"/>
      <c r="H188" s="47"/>
      <c r="I188" s="47">
        <v>0</v>
      </c>
      <c r="J188" s="26" t="e">
        <f t="shared" ref="J188:J198" si="38">I188/G188*100</f>
        <v>#DIV/0!</v>
      </c>
      <c r="K188" s="26" t="e">
        <f t="shared" si="27"/>
        <v>#DIV/0!</v>
      </c>
    </row>
    <row r="189" spans="1:12" ht="42.75" customHeight="1">
      <c r="A189" s="185" t="s">
        <v>139</v>
      </c>
      <c r="B189" s="201">
        <v>1009001</v>
      </c>
      <c r="C189" s="32"/>
      <c r="D189" s="174"/>
      <c r="E189" s="229" t="s">
        <v>21</v>
      </c>
      <c r="F189" s="25"/>
      <c r="G189" s="47">
        <f>G190+G191</f>
        <v>0</v>
      </c>
      <c r="H189" s="47">
        <f t="shared" ref="H189:I189" si="39">H190+H191</f>
        <v>19096.599999999999</v>
      </c>
      <c r="I189" s="47">
        <f t="shared" si="39"/>
        <v>6251.3</v>
      </c>
      <c r="J189" s="26"/>
      <c r="K189" s="26">
        <f t="shared" si="27"/>
        <v>32.73514657059372</v>
      </c>
    </row>
    <row r="190" spans="1:12" ht="42.75" hidden="1" customHeight="1">
      <c r="A190" s="213"/>
      <c r="B190" s="225"/>
      <c r="C190" s="32"/>
      <c r="D190" s="174"/>
      <c r="E190" s="229"/>
      <c r="F190" s="25">
        <v>225</v>
      </c>
      <c r="G190" s="47">
        <v>0</v>
      </c>
      <c r="H190" s="47"/>
      <c r="I190" s="47"/>
      <c r="J190" s="26"/>
      <c r="K190" s="26" t="e">
        <f t="shared" si="27"/>
        <v>#DIV/0!</v>
      </c>
    </row>
    <row r="191" spans="1:12" ht="80.25" customHeight="1">
      <c r="A191" s="186"/>
      <c r="B191" s="202"/>
      <c r="C191" s="32"/>
      <c r="D191" s="174"/>
      <c r="E191" s="229"/>
      <c r="F191" s="25">
        <v>310</v>
      </c>
      <c r="G191" s="47">
        <v>0</v>
      </c>
      <c r="H191" s="47">
        <v>19096.599999999999</v>
      </c>
      <c r="I191" s="47">
        <v>6251.3</v>
      </c>
      <c r="J191" s="26"/>
      <c r="K191" s="26">
        <f t="shared" si="27"/>
        <v>32.73514657059372</v>
      </c>
    </row>
    <row r="192" spans="1:12" ht="78.75" customHeight="1">
      <c r="A192" s="157" t="s">
        <v>143</v>
      </c>
      <c r="B192" s="11">
        <v>3150206</v>
      </c>
      <c r="C192" s="32"/>
      <c r="D192" s="32"/>
      <c r="E192" s="63" t="s">
        <v>21</v>
      </c>
      <c r="F192" s="163">
        <v>225</v>
      </c>
      <c r="G192" s="183">
        <v>0</v>
      </c>
      <c r="H192" s="183">
        <v>36587.815999999999</v>
      </c>
      <c r="I192" s="183">
        <v>34600.868000000002</v>
      </c>
      <c r="J192" s="122"/>
      <c r="K192" s="122">
        <f t="shared" si="27"/>
        <v>94.569372492744591</v>
      </c>
    </row>
    <row r="193" spans="1:11" ht="100.5" customHeight="1">
      <c r="A193" s="157" t="s">
        <v>144</v>
      </c>
      <c r="B193" s="11">
        <v>3150206</v>
      </c>
      <c r="C193" s="32"/>
      <c r="D193" s="32"/>
      <c r="E193" s="33" t="s">
        <v>21</v>
      </c>
      <c r="F193" s="32">
        <v>225</v>
      </c>
      <c r="G193" s="47">
        <v>0</v>
      </c>
      <c r="H193" s="47">
        <v>1925.683</v>
      </c>
      <c r="I193" s="47">
        <v>1821.1010000000001</v>
      </c>
      <c r="J193" s="26"/>
      <c r="K193" s="26">
        <f t="shared" si="27"/>
        <v>94.569095744211282</v>
      </c>
    </row>
    <row r="194" spans="1:11" ht="100.5" customHeight="1">
      <c r="A194" s="156" t="s">
        <v>145</v>
      </c>
      <c r="B194" s="8">
        <v>5202700</v>
      </c>
      <c r="C194" s="25"/>
      <c r="D194" s="25"/>
      <c r="E194" s="67">
        <v>500</v>
      </c>
      <c r="F194" s="25">
        <v>225</v>
      </c>
      <c r="G194" s="47">
        <v>0</v>
      </c>
      <c r="H194" s="47">
        <v>47396.455000000002</v>
      </c>
      <c r="I194" s="47">
        <v>41461.898000000001</v>
      </c>
      <c r="J194" s="26"/>
      <c r="K194" s="26">
        <f t="shared" si="27"/>
        <v>87.478901111908044</v>
      </c>
    </row>
    <row r="195" spans="1:11" ht="125.25" customHeight="1">
      <c r="A195" s="156" t="s">
        <v>146</v>
      </c>
      <c r="B195" s="8">
        <v>5202700</v>
      </c>
      <c r="C195" s="25"/>
      <c r="D195" s="25"/>
      <c r="E195" s="67">
        <v>500</v>
      </c>
      <c r="F195" s="25">
        <v>225</v>
      </c>
      <c r="G195" s="47">
        <v>0</v>
      </c>
      <c r="H195" s="47">
        <v>2494.5500000000002</v>
      </c>
      <c r="I195" s="47">
        <v>2182.2049999999999</v>
      </c>
      <c r="J195" s="26"/>
      <c r="K195" s="26">
        <f t="shared" si="27"/>
        <v>87.478904010743406</v>
      </c>
    </row>
    <row r="196" spans="1:11" ht="42" customHeight="1">
      <c r="A196" s="139" t="s">
        <v>121</v>
      </c>
      <c r="B196" s="8">
        <v>6000504</v>
      </c>
      <c r="C196" s="25"/>
      <c r="D196" s="25"/>
      <c r="E196" s="67">
        <v>500</v>
      </c>
      <c r="F196" s="25">
        <v>226</v>
      </c>
      <c r="G196" s="47">
        <v>0</v>
      </c>
      <c r="H196" s="47">
        <v>442.02199999999999</v>
      </c>
      <c r="I196" s="47">
        <v>441.98200000000003</v>
      </c>
      <c r="J196" s="26"/>
      <c r="K196" s="26">
        <f t="shared" si="27"/>
        <v>99.990950676663161</v>
      </c>
    </row>
    <row r="197" spans="1:11" ht="45.75" hidden="1" customHeight="1">
      <c r="A197" s="133" t="s">
        <v>61</v>
      </c>
      <c r="B197" s="30" t="s">
        <v>40</v>
      </c>
      <c r="C197" s="32"/>
      <c r="D197" s="32"/>
      <c r="E197" s="33" t="s">
        <v>21</v>
      </c>
      <c r="F197" s="32">
        <v>225</v>
      </c>
      <c r="G197" s="47"/>
      <c r="H197" s="47"/>
      <c r="I197" s="47"/>
      <c r="J197" s="26" t="e">
        <f t="shared" si="38"/>
        <v>#DIV/0!</v>
      </c>
      <c r="K197" s="26" t="e">
        <f t="shared" si="27"/>
        <v>#DIV/0!</v>
      </c>
    </row>
    <row r="198" spans="1:11" ht="36" customHeight="1">
      <c r="A198" s="133" t="s">
        <v>75</v>
      </c>
      <c r="B198" s="11">
        <v>6000599</v>
      </c>
      <c r="C198" s="55"/>
      <c r="D198" s="55"/>
      <c r="E198" s="33" t="s">
        <v>86</v>
      </c>
      <c r="F198" s="55">
        <v>242</v>
      </c>
      <c r="G198" s="47">
        <v>72</v>
      </c>
      <c r="H198" s="47">
        <v>72</v>
      </c>
      <c r="I198" s="47">
        <v>72</v>
      </c>
      <c r="J198" s="26">
        <f t="shared" si="38"/>
        <v>100</v>
      </c>
      <c r="K198" s="26">
        <f t="shared" si="27"/>
        <v>100</v>
      </c>
    </row>
    <row r="199" spans="1:11" s="72" customFormat="1" ht="36.75" customHeight="1">
      <c r="A199" s="82" t="s">
        <v>92</v>
      </c>
      <c r="B199" s="83"/>
      <c r="C199" s="84"/>
      <c r="D199" s="84"/>
      <c r="E199" s="85"/>
      <c r="F199" s="84"/>
      <c r="G199" s="86">
        <f>G183+G189+G192+G193+G194+G195+G196+G198</f>
        <v>68429.899999999994</v>
      </c>
      <c r="H199" s="86">
        <f t="shared" ref="H199:I199" si="40">H183+H189+H192+H193+H194+H195+H196+H198</f>
        <v>183517.60199999996</v>
      </c>
      <c r="I199" s="86">
        <f t="shared" si="40"/>
        <v>162308.31799999997</v>
      </c>
      <c r="J199" s="86">
        <f>I199/G199*100</f>
        <v>237.18917899923861</v>
      </c>
      <c r="K199" s="86">
        <f t="shared" si="27"/>
        <v>88.442915682823724</v>
      </c>
    </row>
    <row r="200" spans="1:11" ht="36.75" customHeight="1">
      <c r="A200" s="185" t="s">
        <v>93</v>
      </c>
      <c r="B200" s="210">
        <v>7952400</v>
      </c>
      <c r="C200" s="32"/>
      <c r="D200" s="32"/>
      <c r="E200" s="203" t="s">
        <v>21</v>
      </c>
      <c r="F200" s="32"/>
      <c r="G200" s="47">
        <f>G202+G203+G204+G205</f>
        <v>70679.8</v>
      </c>
      <c r="H200" s="47">
        <f>H202+H203+H204+H205+H201</f>
        <v>74825.849999999991</v>
      </c>
      <c r="I200" s="47">
        <f>I202+I203+I204+I205+I201</f>
        <v>74813.55799999999</v>
      </c>
      <c r="J200" s="26">
        <f>I200/G200*100</f>
        <v>105.84857059584208</v>
      </c>
      <c r="K200" s="26">
        <f t="shared" si="27"/>
        <v>99.983572522062886</v>
      </c>
    </row>
    <row r="201" spans="1:11" ht="18" hidden="1" customHeight="1">
      <c r="A201" s="213"/>
      <c r="B201" s="211"/>
      <c r="C201" s="32"/>
      <c r="D201" s="32"/>
      <c r="E201" s="209"/>
      <c r="F201" s="32">
        <v>222</v>
      </c>
      <c r="G201" s="47"/>
      <c r="H201" s="47"/>
      <c r="I201" s="47"/>
      <c r="J201" s="26"/>
      <c r="K201" s="26" t="e">
        <f t="shared" si="27"/>
        <v>#DIV/0!</v>
      </c>
    </row>
    <row r="202" spans="1:11" ht="21.75" customHeight="1">
      <c r="A202" s="213"/>
      <c r="B202" s="211"/>
      <c r="C202" s="32"/>
      <c r="D202" s="32"/>
      <c r="E202" s="209"/>
      <c r="F202" s="32">
        <v>225</v>
      </c>
      <c r="G202" s="47">
        <v>63284.6</v>
      </c>
      <c r="H202" s="47">
        <v>68996.521999999997</v>
      </c>
      <c r="I202" s="47">
        <v>68984.23</v>
      </c>
      <c r="J202" s="26">
        <f t="shared" ref="J202:J215" si="41">I202/G202*100</f>
        <v>109.00634593566207</v>
      </c>
      <c r="K202" s="26">
        <f t="shared" si="27"/>
        <v>99.982184609247398</v>
      </c>
    </row>
    <row r="203" spans="1:11" ht="22.5" customHeight="1">
      <c r="A203" s="213"/>
      <c r="B203" s="211"/>
      <c r="C203" s="32"/>
      <c r="D203" s="32"/>
      <c r="E203" s="209"/>
      <c r="F203" s="32">
        <v>226</v>
      </c>
      <c r="G203" s="47">
        <v>991.7</v>
      </c>
      <c r="H203" s="47">
        <v>276.86599999999999</v>
      </c>
      <c r="I203" s="47">
        <v>276.86599999999999</v>
      </c>
      <c r="J203" s="26">
        <f t="shared" si="41"/>
        <v>27.918322073207619</v>
      </c>
      <c r="K203" s="26">
        <f t="shared" si="27"/>
        <v>100</v>
      </c>
    </row>
    <row r="204" spans="1:11" ht="20.25" customHeight="1">
      <c r="A204" s="213"/>
      <c r="B204" s="211"/>
      <c r="C204" s="32"/>
      <c r="D204" s="32"/>
      <c r="E204" s="209"/>
      <c r="F204" s="32">
        <v>310</v>
      </c>
      <c r="G204" s="47">
        <v>5333.2</v>
      </c>
      <c r="H204" s="47">
        <v>4599.3429999999998</v>
      </c>
      <c r="I204" s="47">
        <v>4599.3429999999998</v>
      </c>
      <c r="J204" s="26">
        <f t="shared" si="41"/>
        <v>86.239837245931156</v>
      </c>
      <c r="K204" s="26">
        <f t="shared" si="27"/>
        <v>100</v>
      </c>
    </row>
    <row r="205" spans="1:11" ht="18.75" customHeight="1">
      <c r="A205" s="186"/>
      <c r="B205" s="212"/>
      <c r="C205" s="32"/>
      <c r="D205" s="32"/>
      <c r="E205" s="204"/>
      <c r="F205" s="32">
        <v>340</v>
      </c>
      <c r="G205" s="47">
        <v>1070.3</v>
      </c>
      <c r="H205" s="47">
        <v>953.11900000000003</v>
      </c>
      <c r="I205" s="47">
        <v>953.11900000000003</v>
      </c>
      <c r="J205" s="26">
        <f t="shared" si="41"/>
        <v>89.051574324955624</v>
      </c>
      <c r="K205" s="26">
        <f t="shared" si="27"/>
        <v>100</v>
      </c>
    </row>
    <row r="206" spans="1:11" ht="82.5" customHeight="1">
      <c r="A206" s="157" t="s">
        <v>143</v>
      </c>
      <c r="B206" s="11">
        <v>3150206</v>
      </c>
      <c r="C206" s="55"/>
      <c r="D206" s="55"/>
      <c r="E206" s="33" t="s">
        <v>94</v>
      </c>
      <c r="F206" s="55">
        <v>225</v>
      </c>
      <c r="G206" s="47">
        <v>0</v>
      </c>
      <c r="H206" s="47">
        <v>2332.11</v>
      </c>
      <c r="I206" s="47">
        <v>2332.11</v>
      </c>
      <c r="J206" s="26"/>
      <c r="K206" s="26">
        <f t="shared" si="27"/>
        <v>100</v>
      </c>
    </row>
    <row r="207" spans="1:11" ht="89.25" customHeight="1">
      <c r="A207" s="157" t="s">
        <v>143</v>
      </c>
      <c r="B207" s="11">
        <v>3150206</v>
      </c>
      <c r="C207" s="55"/>
      <c r="D207" s="55"/>
      <c r="E207" s="33" t="s">
        <v>21</v>
      </c>
      <c r="F207" s="55">
        <v>225</v>
      </c>
      <c r="G207" s="47">
        <v>0</v>
      </c>
      <c r="H207" s="47">
        <f>14402.946+7834.079</f>
        <v>22237.025000000001</v>
      </c>
      <c r="I207" s="47">
        <f>14230.226+6801.344</f>
        <v>21031.57</v>
      </c>
      <c r="J207" s="26"/>
      <c r="K207" s="26">
        <f t="shared" si="27"/>
        <v>94.579063521311852</v>
      </c>
    </row>
    <row r="208" spans="1:11" ht="105" customHeight="1">
      <c r="A208" s="157" t="s">
        <v>144</v>
      </c>
      <c r="B208" s="11">
        <v>3150206</v>
      </c>
      <c r="C208" s="55"/>
      <c r="D208" s="55"/>
      <c r="E208" s="33" t="s">
        <v>21</v>
      </c>
      <c r="F208" s="55">
        <v>225</v>
      </c>
      <c r="G208" s="47">
        <v>0</v>
      </c>
      <c r="H208" s="47">
        <v>1170.374</v>
      </c>
      <c r="I208" s="47">
        <v>1106.9269999999999</v>
      </c>
      <c r="J208" s="26"/>
      <c r="K208" s="26">
        <f t="shared" si="27"/>
        <v>94.578912381853996</v>
      </c>
    </row>
    <row r="209" spans="1:11" ht="105" customHeight="1">
      <c r="A209" s="156" t="s">
        <v>145</v>
      </c>
      <c r="B209" s="8">
        <v>5202700</v>
      </c>
      <c r="C209" s="25"/>
      <c r="D209" s="25"/>
      <c r="E209" s="67">
        <v>500</v>
      </c>
      <c r="F209" s="25">
        <v>225</v>
      </c>
      <c r="G209" s="47">
        <v>0</v>
      </c>
      <c r="H209" s="47">
        <v>28806.19</v>
      </c>
      <c r="I209" s="47">
        <v>24463.698</v>
      </c>
      <c r="J209" s="26"/>
      <c r="K209" s="26">
        <f t="shared" si="27"/>
        <v>84.925142825205285</v>
      </c>
    </row>
    <row r="210" spans="1:11" ht="124.5" customHeight="1">
      <c r="A210" s="156" t="s">
        <v>146</v>
      </c>
      <c r="B210" s="8">
        <v>5202700</v>
      </c>
      <c r="C210" s="25"/>
      <c r="D210" s="25"/>
      <c r="E210" s="67">
        <v>500</v>
      </c>
      <c r="F210" s="25">
        <v>225</v>
      </c>
      <c r="G210" s="47">
        <v>0</v>
      </c>
      <c r="H210" s="47">
        <v>1516.115</v>
      </c>
      <c r="I210" s="47">
        <v>1287.5630000000001</v>
      </c>
      <c r="J210" s="26"/>
      <c r="K210" s="26">
        <f t="shared" si="27"/>
        <v>84.925154094511299</v>
      </c>
    </row>
    <row r="211" spans="1:11" ht="43.5" customHeight="1">
      <c r="A211" s="139" t="s">
        <v>121</v>
      </c>
      <c r="B211" s="8">
        <v>6000504</v>
      </c>
      <c r="C211" s="25"/>
      <c r="D211" s="25"/>
      <c r="E211" s="67">
        <v>500</v>
      </c>
      <c r="F211" s="25">
        <v>226</v>
      </c>
      <c r="G211" s="47">
        <v>0</v>
      </c>
      <c r="H211" s="47">
        <v>261.94799999999998</v>
      </c>
      <c r="I211" s="47">
        <v>261.89100000000002</v>
      </c>
      <c r="J211" s="26"/>
      <c r="K211" s="26">
        <f t="shared" si="27"/>
        <v>99.978239956021824</v>
      </c>
    </row>
    <row r="212" spans="1:11" ht="29.25" hidden="1" customHeight="1">
      <c r="A212" s="133" t="s">
        <v>61</v>
      </c>
      <c r="B212" s="30" t="s">
        <v>40</v>
      </c>
      <c r="C212" s="32"/>
      <c r="D212" s="32"/>
      <c r="E212" s="33" t="s">
        <v>21</v>
      </c>
      <c r="F212" s="32">
        <v>225</v>
      </c>
      <c r="G212" s="47"/>
      <c r="H212" s="47"/>
      <c r="I212" s="47"/>
      <c r="J212" s="26" t="e">
        <f t="shared" si="41"/>
        <v>#DIV/0!</v>
      </c>
      <c r="K212" s="26" t="e">
        <f t="shared" si="27"/>
        <v>#DIV/0!</v>
      </c>
    </row>
    <row r="213" spans="1:11" ht="30.75" customHeight="1">
      <c r="A213" s="133" t="s">
        <v>75</v>
      </c>
      <c r="B213" s="11">
        <v>6000599</v>
      </c>
      <c r="C213" s="55"/>
      <c r="D213" s="55"/>
      <c r="E213" s="33" t="s">
        <v>86</v>
      </c>
      <c r="F213" s="55">
        <v>242</v>
      </c>
      <c r="G213" s="47">
        <v>10</v>
      </c>
      <c r="H213" s="47">
        <v>10</v>
      </c>
      <c r="I213" s="47">
        <v>10</v>
      </c>
      <c r="J213" s="26">
        <f t="shared" si="41"/>
        <v>100</v>
      </c>
      <c r="K213" s="26">
        <f t="shared" si="27"/>
        <v>100</v>
      </c>
    </row>
    <row r="214" spans="1:11" s="72" customFormat="1" ht="42" customHeight="1">
      <c r="A214" s="82" t="s">
        <v>95</v>
      </c>
      <c r="B214" s="83"/>
      <c r="C214" s="84"/>
      <c r="D214" s="84"/>
      <c r="E214" s="85"/>
      <c r="F214" s="84"/>
      <c r="G214" s="86">
        <f>G200+G206+G207+G208+G209+G210+G211+G213</f>
        <v>70689.8</v>
      </c>
      <c r="H214" s="86">
        <f t="shared" ref="H214:I214" si="42">H200+H206+H207+H208+H209+H210+H211+H213</f>
        <v>131159.61199999999</v>
      </c>
      <c r="I214" s="86">
        <f t="shared" si="42"/>
        <v>125307.31699999998</v>
      </c>
      <c r="J214" s="86">
        <f t="shared" si="41"/>
        <v>177.26364624033451</v>
      </c>
      <c r="K214" s="86">
        <f t="shared" si="27"/>
        <v>95.538035748382654</v>
      </c>
    </row>
    <row r="215" spans="1:11" ht="50.25" customHeight="1">
      <c r="A215" s="185" t="s">
        <v>96</v>
      </c>
      <c r="B215" s="237">
        <v>7952500</v>
      </c>
      <c r="C215" s="32"/>
      <c r="D215" s="32"/>
      <c r="E215" s="229" t="s">
        <v>21</v>
      </c>
      <c r="F215" s="27"/>
      <c r="G215" s="47">
        <f>G216+G217+G218+G219+G220</f>
        <v>97274.8</v>
      </c>
      <c r="H215" s="47">
        <f>H216+H217+H218+H219+H220</f>
        <v>106794.026</v>
      </c>
      <c r="I215" s="47">
        <f>I216+I217+I218+I219+I220</f>
        <v>106764.186</v>
      </c>
      <c r="J215" s="26">
        <f t="shared" si="41"/>
        <v>109.75523568282843</v>
      </c>
      <c r="K215" s="26">
        <f t="shared" si="27"/>
        <v>99.97205836214097</v>
      </c>
    </row>
    <row r="216" spans="1:11" ht="21.75" hidden="1" customHeight="1">
      <c r="A216" s="213"/>
      <c r="B216" s="237"/>
      <c r="C216" s="32"/>
      <c r="D216" s="32"/>
      <c r="E216" s="229"/>
      <c r="F216" s="25">
        <v>222</v>
      </c>
      <c r="G216" s="47"/>
      <c r="H216" s="47"/>
      <c r="I216" s="47"/>
      <c r="J216" s="26"/>
      <c r="K216" s="26" t="e">
        <f t="shared" si="27"/>
        <v>#DIV/0!</v>
      </c>
    </row>
    <row r="217" spans="1:11" ht="19.5" customHeight="1">
      <c r="A217" s="213"/>
      <c r="B217" s="237"/>
      <c r="C217" s="32"/>
      <c r="D217" s="32"/>
      <c r="E217" s="229"/>
      <c r="F217" s="25">
        <v>225</v>
      </c>
      <c r="G217" s="47">
        <v>86102.3</v>
      </c>
      <c r="H217" s="47">
        <v>94748.880999999994</v>
      </c>
      <c r="I217" s="47">
        <v>94719.040999999997</v>
      </c>
      <c r="J217" s="26">
        <f t="shared" ref="J217:J266" si="43">I217/G217*100</f>
        <v>110.00756193504702</v>
      </c>
      <c r="K217" s="26">
        <f t="shared" si="27"/>
        <v>99.96850622436375</v>
      </c>
    </row>
    <row r="218" spans="1:11" ht="19.5" customHeight="1">
      <c r="A218" s="213"/>
      <c r="B218" s="237"/>
      <c r="C218" s="32"/>
      <c r="D218" s="32"/>
      <c r="E218" s="229"/>
      <c r="F218" s="25">
        <v>226</v>
      </c>
      <c r="G218" s="47">
        <v>0</v>
      </c>
      <c r="H218" s="47">
        <v>689.351</v>
      </c>
      <c r="I218" s="47">
        <v>689.351</v>
      </c>
      <c r="J218" s="26"/>
      <c r="K218" s="26">
        <f t="shared" si="27"/>
        <v>100</v>
      </c>
    </row>
    <row r="219" spans="1:11" ht="18.75" customHeight="1">
      <c r="A219" s="213"/>
      <c r="B219" s="237"/>
      <c r="C219" s="32"/>
      <c r="D219" s="32"/>
      <c r="E219" s="229"/>
      <c r="F219" s="25">
        <v>310</v>
      </c>
      <c r="G219" s="47">
        <v>11172.5</v>
      </c>
      <c r="H219" s="47">
        <v>10896.744000000001</v>
      </c>
      <c r="I219" s="47">
        <v>10896.744000000001</v>
      </c>
      <c r="J219" s="26">
        <f t="shared" si="43"/>
        <v>97.531832624748276</v>
      </c>
      <c r="K219" s="26">
        <f t="shared" si="27"/>
        <v>100</v>
      </c>
    </row>
    <row r="220" spans="1:11" ht="17.25" customHeight="1">
      <c r="A220" s="186"/>
      <c r="B220" s="237"/>
      <c r="C220" s="32"/>
      <c r="D220" s="32"/>
      <c r="E220" s="229"/>
      <c r="F220" s="25">
        <v>340</v>
      </c>
      <c r="G220" s="47">
        <v>0</v>
      </c>
      <c r="H220" s="47">
        <v>459.05</v>
      </c>
      <c r="I220" s="47">
        <v>459.05</v>
      </c>
      <c r="J220" s="26"/>
      <c r="K220" s="26">
        <f t="shared" si="27"/>
        <v>100</v>
      </c>
    </row>
    <row r="221" spans="1:11" ht="74.25" customHeight="1">
      <c r="A221" s="157" t="s">
        <v>143</v>
      </c>
      <c r="B221" s="11">
        <v>3150206</v>
      </c>
      <c r="C221" s="55"/>
      <c r="D221" s="55"/>
      <c r="E221" s="33" t="s">
        <v>21</v>
      </c>
      <c r="F221" s="55">
        <v>225</v>
      </c>
      <c r="G221" s="47">
        <v>0</v>
      </c>
      <c r="H221" s="47">
        <v>52492.716999999997</v>
      </c>
      <c r="I221" s="47">
        <v>52492.716999999997</v>
      </c>
      <c r="J221" s="26"/>
      <c r="K221" s="26">
        <f t="shared" ref="K221:K266" si="44">I221/H221*100</f>
        <v>100</v>
      </c>
    </row>
    <row r="222" spans="1:11" ht="102" customHeight="1">
      <c r="A222" s="157" t="s">
        <v>144</v>
      </c>
      <c r="B222" s="11">
        <v>3150206</v>
      </c>
      <c r="C222" s="55"/>
      <c r="D222" s="55"/>
      <c r="E222" s="33" t="s">
        <v>21</v>
      </c>
      <c r="F222" s="55">
        <v>225</v>
      </c>
      <c r="G222" s="47">
        <v>0</v>
      </c>
      <c r="H222" s="47">
        <v>2762.7820000000002</v>
      </c>
      <c r="I222" s="47">
        <v>2762.7820000000002</v>
      </c>
      <c r="J222" s="26"/>
      <c r="K222" s="26">
        <f t="shared" si="44"/>
        <v>100</v>
      </c>
    </row>
    <row r="223" spans="1:11" ht="105.75" customHeight="1">
      <c r="A223" s="156" t="s">
        <v>145</v>
      </c>
      <c r="B223" s="8">
        <v>5202700</v>
      </c>
      <c r="C223" s="25"/>
      <c r="D223" s="25"/>
      <c r="E223" s="67">
        <v>500</v>
      </c>
      <c r="F223" s="25">
        <v>225</v>
      </c>
      <c r="G223" s="47">
        <v>0</v>
      </c>
      <c r="H223" s="47">
        <v>67999.960000000006</v>
      </c>
      <c r="I223" s="47">
        <v>67999.959000000003</v>
      </c>
      <c r="J223" s="26"/>
      <c r="K223" s="26">
        <f t="shared" si="44"/>
        <v>99.999998529410888</v>
      </c>
    </row>
    <row r="224" spans="1:11" ht="117.75" customHeight="1">
      <c r="A224" s="156" t="s">
        <v>146</v>
      </c>
      <c r="B224" s="8">
        <v>5202700</v>
      </c>
      <c r="C224" s="25"/>
      <c r="D224" s="25"/>
      <c r="E224" s="67">
        <v>500</v>
      </c>
      <c r="F224" s="25">
        <v>225</v>
      </c>
      <c r="G224" s="47">
        <v>0</v>
      </c>
      <c r="H224" s="47">
        <v>3578.9450000000002</v>
      </c>
      <c r="I224" s="47">
        <v>3578.9450000000002</v>
      </c>
      <c r="J224" s="26"/>
      <c r="K224" s="26">
        <f t="shared" si="44"/>
        <v>100</v>
      </c>
    </row>
    <row r="225" spans="1:11" ht="42" customHeight="1">
      <c r="A225" s="139" t="s">
        <v>121</v>
      </c>
      <c r="B225" s="8">
        <v>6000504</v>
      </c>
      <c r="C225" s="25"/>
      <c r="D225" s="25"/>
      <c r="E225" s="67">
        <v>500</v>
      </c>
      <c r="F225" s="25">
        <v>226</v>
      </c>
      <c r="G225" s="47">
        <v>0</v>
      </c>
      <c r="H225" s="47">
        <v>634.17200000000003</v>
      </c>
      <c r="I225" s="47">
        <v>634.11199999999997</v>
      </c>
      <c r="J225" s="26"/>
      <c r="K225" s="26">
        <f t="shared" si="44"/>
        <v>99.990538844351363</v>
      </c>
    </row>
    <row r="226" spans="1:11" ht="47.25" hidden="1" customHeight="1">
      <c r="A226" s="133" t="s">
        <v>61</v>
      </c>
      <c r="B226" s="30" t="s">
        <v>40</v>
      </c>
      <c r="C226" s="25"/>
      <c r="D226" s="25"/>
      <c r="E226" s="33" t="s">
        <v>21</v>
      </c>
      <c r="F226" s="25">
        <v>225</v>
      </c>
      <c r="G226" s="47"/>
      <c r="H226" s="47"/>
      <c r="I226" s="47"/>
      <c r="J226" s="26" t="e">
        <f t="shared" ref="J226:J227" si="45">I226/G226*100</f>
        <v>#DIV/0!</v>
      </c>
      <c r="K226" s="26" t="e">
        <f t="shared" si="44"/>
        <v>#DIV/0!</v>
      </c>
    </row>
    <row r="227" spans="1:11" ht="37.5" customHeight="1">
      <c r="A227" s="133" t="s">
        <v>75</v>
      </c>
      <c r="B227" s="11">
        <v>6000599</v>
      </c>
      <c r="C227" s="55"/>
      <c r="D227" s="55"/>
      <c r="E227" s="33" t="s">
        <v>86</v>
      </c>
      <c r="F227" s="55">
        <v>242</v>
      </c>
      <c r="G227" s="47">
        <v>90</v>
      </c>
      <c r="H227" s="47">
        <v>90</v>
      </c>
      <c r="I227" s="47">
        <v>90</v>
      </c>
      <c r="J227" s="47">
        <f t="shared" si="45"/>
        <v>100</v>
      </c>
      <c r="K227" s="26">
        <f t="shared" si="44"/>
        <v>100</v>
      </c>
    </row>
    <row r="228" spans="1:11" s="72" customFormat="1" ht="39.75" customHeight="1">
      <c r="A228" s="82" t="s">
        <v>97</v>
      </c>
      <c r="B228" s="83"/>
      <c r="C228" s="84"/>
      <c r="D228" s="84"/>
      <c r="E228" s="85"/>
      <c r="F228" s="84"/>
      <c r="G228" s="86">
        <f>G215+G221+G222+G223+G224+G225+G227</f>
        <v>97364.800000000003</v>
      </c>
      <c r="H228" s="86">
        <f t="shared" ref="H228:I228" si="46">H215+H221+H222+H223+H224+H225+H227</f>
        <v>234352.60199999998</v>
      </c>
      <c r="I228" s="86">
        <f t="shared" si="46"/>
        <v>234322.701</v>
      </c>
      <c r="J228" s="86">
        <f t="shared" si="43"/>
        <v>240.66469709792449</v>
      </c>
      <c r="K228" s="86">
        <f t="shared" si="44"/>
        <v>99.987241020690703</v>
      </c>
    </row>
    <row r="229" spans="1:11" ht="41.25" customHeight="1">
      <c r="A229" s="185" t="s">
        <v>98</v>
      </c>
      <c r="B229" s="210">
        <v>7952600</v>
      </c>
      <c r="C229" s="25"/>
      <c r="D229" s="25"/>
      <c r="E229" s="203" t="s">
        <v>21</v>
      </c>
      <c r="F229" s="27"/>
      <c r="G229" s="47">
        <f>G232+G233+G236+G237+G238</f>
        <v>110994.5</v>
      </c>
      <c r="H229" s="47">
        <f>H232+H233+H234+H235+H236+H237+H238</f>
        <v>119049.628</v>
      </c>
      <c r="I229" s="47">
        <f>I232+I233+I234+I235+I236+I237+I238</f>
        <v>119049.628</v>
      </c>
      <c r="J229" s="26">
        <f t="shared" si="43"/>
        <v>107.25723166463203</v>
      </c>
      <c r="K229" s="26">
        <f t="shared" si="44"/>
        <v>100</v>
      </c>
    </row>
    <row r="230" spans="1:11" ht="18" hidden="1" customHeight="1">
      <c r="A230" s="213"/>
      <c r="B230" s="211"/>
      <c r="C230" s="25"/>
      <c r="D230" s="25"/>
      <c r="E230" s="209"/>
      <c r="F230" s="27">
        <v>241</v>
      </c>
      <c r="G230" s="47"/>
      <c r="H230" s="47"/>
      <c r="I230" s="47">
        <v>0</v>
      </c>
      <c r="J230" s="26" t="e">
        <f t="shared" si="43"/>
        <v>#DIV/0!</v>
      </c>
      <c r="K230" s="26" t="e">
        <f t="shared" si="44"/>
        <v>#DIV/0!</v>
      </c>
    </row>
    <row r="231" spans="1:11" ht="21.75" hidden="1" customHeight="1">
      <c r="A231" s="213"/>
      <c r="B231" s="211"/>
      <c r="C231" s="25"/>
      <c r="D231" s="25"/>
      <c r="E231" s="209"/>
      <c r="F231" s="27"/>
      <c r="G231" s="47">
        <f>G232+G233+G234+G235+G247</f>
        <v>101294.5</v>
      </c>
      <c r="H231" s="47">
        <f>H232+H233+H234+H235+H247</f>
        <v>109349.628</v>
      </c>
      <c r="I231" s="47">
        <f>I232+I233+I234+I235+I247</f>
        <v>109349.628</v>
      </c>
      <c r="J231" s="26">
        <f t="shared" si="43"/>
        <v>107.9521869400609</v>
      </c>
      <c r="K231" s="26">
        <f t="shared" si="44"/>
        <v>100</v>
      </c>
    </row>
    <row r="232" spans="1:11" ht="21" customHeight="1">
      <c r="A232" s="213"/>
      <c r="B232" s="211"/>
      <c r="C232" s="25"/>
      <c r="D232" s="25"/>
      <c r="E232" s="209"/>
      <c r="F232" s="25">
        <v>225</v>
      </c>
      <c r="G232" s="47">
        <v>99066.013999999996</v>
      </c>
      <c r="H232" s="47">
        <v>98786.773000000001</v>
      </c>
      <c r="I232" s="47">
        <v>98786.773000000001</v>
      </c>
      <c r="J232" s="26">
        <f t="shared" si="43"/>
        <v>99.718126339473002</v>
      </c>
      <c r="K232" s="26">
        <f t="shared" si="44"/>
        <v>100</v>
      </c>
    </row>
    <row r="233" spans="1:11" ht="18.75">
      <c r="A233" s="213"/>
      <c r="B233" s="211"/>
      <c r="C233" s="25"/>
      <c r="D233" s="25"/>
      <c r="E233" s="209"/>
      <c r="F233" s="25">
        <v>226</v>
      </c>
      <c r="G233" s="47">
        <v>2228.4859999999999</v>
      </c>
      <c r="H233" s="47">
        <v>470.53699999999998</v>
      </c>
      <c r="I233" s="47">
        <v>470.53699999999998</v>
      </c>
      <c r="J233" s="26">
        <f t="shared" si="43"/>
        <v>21.114649138473386</v>
      </c>
      <c r="K233" s="26">
        <f t="shared" si="44"/>
        <v>100</v>
      </c>
    </row>
    <row r="234" spans="1:11" ht="15.75" customHeight="1">
      <c r="A234" s="213"/>
      <c r="B234" s="211"/>
      <c r="C234" s="25"/>
      <c r="D234" s="25"/>
      <c r="E234" s="209"/>
      <c r="F234" s="25">
        <v>310</v>
      </c>
      <c r="G234" s="47">
        <v>0</v>
      </c>
      <c r="H234" s="47">
        <v>9567.6730000000007</v>
      </c>
      <c r="I234" s="47">
        <v>9567.6730000000007</v>
      </c>
      <c r="J234" s="26"/>
      <c r="K234" s="26">
        <f t="shared" si="44"/>
        <v>100</v>
      </c>
    </row>
    <row r="235" spans="1:11" ht="16.5" customHeight="1">
      <c r="A235" s="213"/>
      <c r="B235" s="211"/>
      <c r="C235" s="25"/>
      <c r="D235" s="25"/>
      <c r="E235" s="209"/>
      <c r="F235" s="25">
        <v>340</v>
      </c>
      <c r="G235" s="47">
        <v>0</v>
      </c>
      <c r="H235" s="47">
        <v>524.64499999999998</v>
      </c>
      <c r="I235" s="47">
        <v>524.64499999999998</v>
      </c>
      <c r="J235" s="26"/>
      <c r="K235" s="26">
        <f t="shared" si="44"/>
        <v>100</v>
      </c>
    </row>
    <row r="236" spans="1:11" ht="22.5" hidden="1" customHeight="1">
      <c r="A236" s="213"/>
      <c r="B236" s="211"/>
      <c r="C236" s="25"/>
      <c r="D236" s="25"/>
      <c r="E236" s="209"/>
      <c r="F236" s="25">
        <v>310</v>
      </c>
      <c r="G236" s="47"/>
      <c r="H236" s="47"/>
      <c r="I236" s="47"/>
      <c r="J236" s="26" t="e">
        <f t="shared" si="43"/>
        <v>#DIV/0!</v>
      </c>
      <c r="K236" s="26" t="e">
        <f t="shared" si="44"/>
        <v>#DIV/0!</v>
      </c>
    </row>
    <row r="237" spans="1:11" ht="27.75" hidden="1" customHeight="1">
      <c r="A237" s="213"/>
      <c r="B237" s="211"/>
      <c r="C237" s="25"/>
      <c r="D237" s="25"/>
      <c r="E237" s="204"/>
      <c r="F237" s="25">
        <v>340</v>
      </c>
      <c r="G237" s="47"/>
      <c r="H237" s="47"/>
      <c r="I237" s="47"/>
      <c r="J237" s="26" t="e">
        <f t="shared" si="43"/>
        <v>#DIV/0!</v>
      </c>
      <c r="K237" s="26" t="e">
        <f t="shared" si="44"/>
        <v>#DIV/0!</v>
      </c>
    </row>
    <row r="238" spans="1:11" ht="22.5" customHeight="1">
      <c r="A238" s="186"/>
      <c r="B238" s="212"/>
      <c r="C238" s="25"/>
      <c r="D238" s="25"/>
      <c r="E238" s="138" t="s">
        <v>13</v>
      </c>
      <c r="F238" s="32">
        <v>241</v>
      </c>
      <c r="G238" s="47">
        <v>9700</v>
      </c>
      <c r="H238" s="47">
        <v>9700</v>
      </c>
      <c r="I238" s="47">
        <v>9700</v>
      </c>
      <c r="J238" s="26">
        <f t="shared" si="43"/>
        <v>100</v>
      </c>
      <c r="K238" s="26">
        <f t="shared" si="44"/>
        <v>100</v>
      </c>
    </row>
    <row r="239" spans="1:11" ht="32.25" customHeight="1">
      <c r="A239" s="185" t="s">
        <v>140</v>
      </c>
      <c r="B239" s="210">
        <v>7953600</v>
      </c>
      <c r="C239" s="25"/>
      <c r="D239" s="25"/>
      <c r="E239" s="203" t="s">
        <v>21</v>
      </c>
      <c r="F239" s="32"/>
      <c r="G239" s="47">
        <f>G240+G241</f>
        <v>0</v>
      </c>
      <c r="H239" s="47">
        <f>H240+H241</f>
        <v>500</v>
      </c>
      <c r="I239" s="47">
        <f>I240+I241</f>
        <v>493.697</v>
      </c>
      <c r="J239" s="26"/>
      <c r="K239" s="26">
        <f t="shared" si="44"/>
        <v>98.739400000000003</v>
      </c>
    </row>
    <row r="240" spans="1:11" ht="33" customHeight="1">
      <c r="A240" s="213"/>
      <c r="B240" s="211"/>
      <c r="C240" s="25"/>
      <c r="D240" s="25"/>
      <c r="E240" s="209"/>
      <c r="F240" s="32">
        <v>225</v>
      </c>
      <c r="G240" s="47">
        <v>0</v>
      </c>
      <c r="H240" s="47">
        <v>455.60300000000001</v>
      </c>
      <c r="I240" s="47">
        <v>455.60300000000001</v>
      </c>
      <c r="J240" s="26"/>
      <c r="K240" s="26">
        <f t="shared" si="44"/>
        <v>100</v>
      </c>
    </row>
    <row r="241" spans="1:11" ht="33" customHeight="1">
      <c r="A241" s="186"/>
      <c r="B241" s="212"/>
      <c r="C241" s="25"/>
      <c r="D241" s="25"/>
      <c r="E241" s="204"/>
      <c r="F241" s="32">
        <v>226</v>
      </c>
      <c r="G241" s="47">
        <v>0</v>
      </c>
      <c r="H241" s="47">
        <v>44.396999999999998</v>
      </c>
      <c r="I241" s="47">
        <v>38.094000000000001</v>
      </c>
      <c r="J241" s="26"/>
      <c r="K241" s="26">
        <f t="shared" si="44"/>
        <v>85.803094803702962</v>
      </c>
    </row>
    <row r="242" spans="1:11" ht="86.25" customHeight="1">
      <c r="A242" s="157" t="s">
        <v>143</v>
      </c>
      <c r="B242" s="11">
        <v>3150206</v>
      </c>
      <c r="C242" s="55"/>
      <c r="D242" s="55"/>
      <c r="E242" s="33" t="s">
        <v>21</v>
      </c>
      <c r="F242" s="55">
        <v>225</v>
      </c>
      <c r="G242" s="47">
        <v>0</v>
      </c>
      <c r="H242" s="47">
        <v>42801.286999999997</v>
      </c>
      <c r="I242" s="47">
        <v>40513.635999999999</v>
      </c>
      <c r="J242" s="26"/>
      <c r="K242" s="26">
        <f t="shared" si="44"/>
        <v>94.655181747221761</v>
      </c>
    </row>
    <row r="243" spans="1:11" ht="108.75" customHeight="1">
      <c r="A243" s="157" t="s">
        <v>144</v>
      </c>
      <c r="B243" s="11">
        <v>3150206</v>
      </c>
      <c r="C243" s="55"/>
      <c r="D243" s="55"/>
      <c r="E243" s="33" t="s">
        <v>21</v>
      </c>
      <c r="F243" s="55">
        <v>225</v>
      </c>
      <c r="G243" s="47">
        <v>0</v>
      </c>
      <c r="H243" s="47">
        <v>2252.712</v>
      </c>
      <c r="I243" s="47">
        <v>2132.308</v>
      </c>
      <c r="J243" s="26"/>
      <c r="K243" s="26">
        <f t="shared" si="44"/>
        <v>94.655153432840066</v>
      </c>
    </row>
    <row r="244" spans="1:11" ht="105.75" customHeight="1">
      <c r="A244" s="156" t="s">
        <v>145</v>
      </c>
      <c r="B244" s="8">
        <v>5202700</v>
      </c>
      <c r="C244" s="25"/>
      <c r="D244" s="25"/>
      <c r="E244" s="67">
        <v>500</v>
      </c>
      <c r="F244" s="25">
        <v>225</v>
      </c>
      <c r="G244" s="47">
        <v>0</v>
      </c>
      <c r="H244" s="47">
        <v>55445.71</v>
      </c>
      <c r="I244" s="47">
        <v>53111.946000000004</v>
      </c>
      <c r="J244" s="26"/>
      <c r="K244" s="26">
        <f t="shared" si="44"/>
        <v>95.790902488217768</v>
      </c>
    </row>
    <row r="245" spans="1:11" ht="120.75" customHeight="1">
      <c r="A245" s="156" t="s">
        <v>146</v>
      </c>
      <c r="B245" s="8">
        <v>5202700</v>
      </c>
      <c r="C245" s="25"/>
      <c r="D245" s="25"/>
      <c r="E245" s="67">
        <v>500</v>
      </c>
      <c r="F245" s="25">
        <v>225</v>
      </c>
      <c r="G245" s="47">
        <v>0</v>
      </c>
      <c r="H245" s="47">
        <v>2918.1950000000002</v>
      </c>
      <c r="I245" s="47">
        <v>2795.4</v>
      </c>
      <c r="J245" s="26"/>
      <c r="K245" s="26">
        <f t="shared" si="44"/>
        <v>95.792090658780509</v>
      </c>
    </row>
    <row r="246" spans="1:11" ht="42.75" customHeight="1">
      <c r="A246" s="139" t="s">
        <v>121</v>
      </c>
      <c r="B246" s="8">
        <v>6000504</v>
      </c>
      <c r="C246" s="25"/>
      <c r="D246" s="25"/>
      <c r="E246" s="67">
        <v>500</v>
      </c>
      <c r="F246" s="25">
        <v>226</v>
      </c>
      <c r="G246" s="47">
        <v>0</v>
      </c>
      <c r="H246" s="47">
        <v>497.822</v>
      </c>
      <c r="I246" s="47">
        <v>497.822</v>
      </c>
      <c r="J246" s="26"/>
      <c r="K246" s="26">
        <f t="shared" si="44"/>
        <v>100</v>
      </c>
    </row>
    <row r="247" spans="1:11" ht="42.75" hidden="1" customHeight="1">
      <c r="A247" s="133" t="s">
        <v>61</v>
      </c>
      <c r="B247" s="30" t="s">
        <v>40</v>
      </c>
      <c r="C247" s="25"/>
      <c r="D247" s="25"/>
      <c r="E247" s="33" t="s">
        <v>21</v>
      </c>
      <c r="F247" s="32">
        <v>225</v>
      </c>
      <c r="G247" s="47"/>
      <c r="H247" s="47"/>
      <c r="I247" s="47"/>
      <c r="J247" s="26" t="e">
        <f t="shared" si="43"/>
        <v>#DIV/0!</v>
      </c>
      <c r="K247" s="26" t="e">
        <f t="shared" si="44"/>
        <v>#DIV/0!</v>
      </c>
    </row>
    <row r="248" spans="1:11" ht="38.25" customHeight="1">
      <c r="A248" s="133" t="s">
        <v>75</v>
      </c>
      <c r="B248" s="11">
        <v>6000599</v>
      </c>
      <c r="C248" s="55"/>
      <c r="D248" s="55"/>
      <c r="E248" s="33" t="s">
        <v>86</v>
      </c>
      <c r="F248" s="32">
        <v>242</v>
      </c>
      <c r="G248" s="47">
        <v>140</v>
      </c>
      <c r="H248" s="47">
        <v>140</v>
      </c>
      <c r="I248" s="47">
        <v>140</v>
      </c>
      <c r="J248" s="26">
        <f t="shared" si="43"/>
        <v>100</v>
      </c>
      <c r="K248" s="26">
        <f t="shared" si="44"/>
        <v>100</v>
      </c>
    </row>
    <row r="249" spans="1:11" s="72" customFormat="1" ht="41.25" customHeight="1">
      <c r="A249" s="82" t="s">
        <v>99</v>
      </c>
      <c r="B249" s="83"/>
      <c r="C249" s="84"/>
      <c r="D249" s="84"/>
      <c r="E249" s="85"/>
      <c r="F249" s="84"/>
      <c r="G249" s="86">
        <f>G229+G239+G242+G243+G244+G245+G246+G248</f>
        <v>111134.5</v>
      </c>
      <c r="H249" s="86">
        <f t="shared" ref="H249:I249" si="47">H229+H239+H242+H243+H244+H245+H246+H248</f>
        <v>223605.35399999996</v>
      </c>
      <c r="I249" s="86">
        <f t="shared" si="47"/>
        <v>218734.43699999998</v>
      </c>
      <c r="J249" s="86">
        <f t="shared" si="43"/>
        <v>196.81956278203435</v>
      </c>
      <c r="K249" s="86">
        <f t="shared" si="44"/>
        <v>97.82164563018469</v>
      </c>
    </row>
    <row r="250" spans="1:11" s="72" customFormat="1" ht="47.25" customHeight="1">
      <c r="A250" s="71" t="s">
        <v>100</v>
      </c>
      <c r="B250" s="73"/>
      <c r="C250" s="27"/>
      <c r="D250" s="27"/>
      <c r="E250" s="74"/>
      <c r="F250" s="27"/>
      <c r="G250" s="23">
        <f>G251+G262</f>
        <v>39268.700000000004</v>
      </c>
      <c r="H250" s="23">
        <f>H251+H262</f>
        <v>40214.695000000007</v>
      </c>
      <c r="I250" s="23">
        <f>I251+I262</f>
        <v>40085.860999999997</v>
      </c>
      <c r="J250" s="23">
        <f t="shared" si="43"/>
        <v>102.0809474212286</v>
      </c>
      <c r="K250" s="23">
        <f t="shared" si="44"/>
        <v>99.679634521659295</v>
      </c>
    </row>
    <row r="251" spans="1:11" s="72" customFormat="1" ht="18.75">
      <c r="A251" s="205" t="s">
        <v>101</v>
      </c>
      <c r="B251" s="33" t="s">
        <v>102</v>
      </c>
      <c r="C251" s="33" t="s">
        <v>103</v>
      </c>
      <c r="D251" s="33" t="s">
        <v>104</v>
      </c>
      <c r="E251" s="33" t="s">
        <v>105</v>
      </c>
      <c r="F251" s="32"/>
      <c r="G251" s="23">
        <f>SUM(G252:G261)</f>
        <v>15000</v>
      </c>
      <c r="H251" s="23">
        <f>SUM(H252:H261)</f>
        <v>15638.195</v>
      </c>
      <c r="I251" s="23">
        <f>SUM(I252:I261)</f>
        <v>15603.323</v>
      </c>
      <c r="J251" s="23">
        <f t="shared" si="43"/>
        <v>104.02215333333334</v>
      </c>
      <c r="K251" s="23">
        <f t="shared" si="44"/>
        <v>99.777007512695675</v>
      </c>
    </row>
    <row r="252" spans="1:11" s="72" customFormat="1" ht="18.75">
      <c r="A252" s="205"/>
      <c r="B252" s="33" t="s">
        <v>102</v>
      </c>
      <c r="C252" s="33"/>
      <c r="D252" s="33"/>
      <c r="E252" s="33" t="s">
        <v>105</v>
      </c>
      <c r="F252" s="32">
        <v>211</v>
      </c>
      <c r="G252" s="26">
        <v>8199.1</v>
      </c>
      <c r="H252" s="26">
        <v>8823.1640000000007</v>
      </c>
      <c r="I252" s="26">
        <v>8823.1640000000007</v>
      </c>
      <c r="J252" s="26">
        <f t="shared" si="43"/>
        <v>107.61137197985144</v>
      </c>
      <c r="K252" s="26">
        <f t="shared" si="44"/>
        <v>100</v>
      </c>
    </row>
    <row r="253" spans="1:11" s="72" customFormat="1" ht="18.75">
      <c r="A253" s="205"/>
      <c r="B253" s="33" t="s">
        <v>102</v>
      </c>
      <c r="C253" s="33"/>
      <c r="D253" s="33"/>
      <c r="E253" s="33" t="s">
        <v>105</v>
      </c>
      <c r="F253" s="32">
        <v>213</v>
      </c>
      <c r="G253" s="26">
        <v>2804.1</v>
      </c>
      <c r="H253" s="26">
        <v>3076.7420000000002</v>
      </c>
      <c r="I253" s="26">
        <v>3076.7420000000002</v>
      </c>
      <c r="J253" s="26">
        <f t="shared" si="43"/>
        <v>109.72297706929139</v>
      </c>
      <c r="K253" s="26">
        <f t="shared" si="44"/>
        <v>100</v>
      </c>
    </row>
    <row r="254" spans="1:11" s="72" customFormat="1" ht="18.75">
      <c r="A254" s="205"/>
      <c r="B254" s="33" t="s">
        <v>102</v>
      </c>
      <c r="C254" s="33"/>
      <c r="D254" s="33"/>
      <c r="E254" s="33" t="s">
        <v>105</v>
      </c>
      <c r="F254" s="32">
        <v>221</v>
      </c>
      <c r="G254" s="26">
        <v>50</v>
      </c>
      <c r="H254" s="26">
        <v>28.707000000000001</v>
      </c>
      <c r="I254" s="26">
        <v>28.693999999999999</v>
      </c>
      <c r="J254" s="26">
        <f t="shared" si="43"/>
        <v>57.387999999999991</v>
      </c>
      <c r="K254" s="26">
        <f t="shared" si="44"/>
        <v>99.954714877904337</v>
      </c>
    </row>
    <row r="255" spans="1:11" s="72" customFormat="1" ht="18.75">
      <c r="A255" s="205"/>
      <c r="B255" s="33" t="s">
        <v>102</v>
      </c>
      <c r="C255" s="33"/>
      <c r="D255" s="33"/>
      <c r="E255" s="33" t="s">
        <v>105</v>
      </c>
      <c r="F255" s="32">
        <v>222</v>
      </c>
      <c r="G255" s="26">
        <v>100</v>
      </c>
      <c r="H255" s="26">
        <v>18.725999999999999</v>
      </c>
      <c r="I255" s="26">
        <v>18.725999999999999</v>
      </c>
      <c r="J255" s="26">
        <f t="shared" si="43"/>
        <v>18.725999999999999</v>
      </c>
      <c r="K255" s="26">
        <f t="shared" si="44"/>
        <v>100</v>
      </c>
    </row>
    <row r="256" spans="1:11" s="72" customFormat="1" ht="18.75">
      <c r="A256" s="205"/>
      <c r="B256" s="33" t="s">
        <v>102</v>
      </c>
      <c r="C256" s="33"/>
      <c r="D256" s="33"/>
      <c r="E256" s="33" t="s">
        <v>105</v>
      </c>
      <c r="F256" s="32">
        <v>223</v>
      </c>
      <c r="G256" s="26">
        <v>341.6</v>
      </c>
      <c r="H256" s="26">
        <v>209.124</v>
      </c>
      <c r="I256" s="26">
        <v>175.14699999999999</v>
      </c>
      <c r="J256" s="26">
        <f t="shared" si="43"/>
        <v>51.272540983606554</v>
      </c>
      <c r="K256" s="26">
        <f t="shared" si="44"/>
        <v>83.75270174633232</v>
      </c>
    </row>
    <row r="257" spans="1:12" s="72" customFormat="1" ht="18.75">
      <c r="A257" s="205"/>
      <c r="B257" s="33" t="s">
        <v>102</v>
      </c>
      <c r="C257" s="33"/>
      <c r="D257" s="33"/>
      <c r="E257" s="33" t="s">
        <v>105</v>
      </c>
      <c r="F257" s="32">
        <v>225</v>
      </c>
      <c r="G257" s="26">
        <v>393</v>
      </c>
      <c r="H257" s="26">
        <v>656.81299999999999</v>
      </c>
      <c r="I257" s="26">
        <v>656.39400000000001</v>
      </c>
      <c r="J257" s="26">
        <f t="shared" si="43"/>
        <v>167.02137404580154</v>
      </c>
      <c r="K257" s="26">
        <f t="shared" si="44"/>
        <v>99.936207109177204</v>
      </c>
    </row>
    <row r="258" spans="1:12" s="72" customFormat="1" ht="18.75">
      <c r="A258" s="205"/>
      <c r="B258" s="33" t="s">
        <v>102</v>
      </c>
      <c r="C258" s="33"/>
      <c r="D258" s="33"/>
      <c r="E258" s="33" t="s">
        <v>105</v>
      </c>
      <c r="F258" s="32">
        <v>226</v>
      </c>
      <c r="G258" s="26">
        <v>1379.3</v>
      </c>
      <c r="H258" s="26">
        <v>932.93600000000004</v>
      </c>
      <c r="I258" s="26">
        <v>932.529</v>
      </c>
      <c r="J258" s="26">
        <f t="shared" si="43"/>
        <v>67.608859566446753</v>
      </c>
      <c r="K258" s="26">
        <f t="shared" si="44"/>
        <v>99.956374285052775</v>
      </c>
    </row>
    <row r="259" spans="1:12" s="72" customFormat="1" ht="18.75">
      <c r="A259" s="205"/>
      <c r="B259" s="33" t="s">
        <v>102</v>
      </c>
      <c r="C259" s="33"/>
      <c r="D259" s="33"/>
      <c r="E259" s="33" t="s">
        <v>105</v>
      </c>
      <c r="F259" s="32">
        <v>290</v>
      </c>
      <c r="G259" s="26">
        <v>44.4</v>
      </c>
      <c r="H259" s="26">
        <v>100.61499999999999</v>
      </c>
      <c r="I259" s="26">
        <v>100.559</v>
      </c>
      <c r="J259" s="26">
        <f t="shared" si="43"/>
        <v>226.48423423423424</v>
      </c>
      <c r="K259" s="26">
        <f t="shared" si="44"/>
        <v>99.94434229488644</v>
      </c>
    </row>
    <row r="260" spans="1:12" s="72" customFormat="1" ht="18.75">
      <c r="A260" s="205"/>
      <c r="B260" s="33" t="s">
        <v>102</v>
      </c>
      <c r="C260" s="33"/>
      <c r="D260" s="33"/>
      <c r="E260" s="33" t="s">
        <v>105</v>
      </c>
      <c r="F260" s="32">
        <v>310</v>
      </c>
      <c r="G260" s="26">
        <v>60</v>
      </c>
      <c r="H260" s="26">
        <v>123.568</v>
      </c>
      <c r="I260" s="26">
        <v>123.568</v>
      </c>
      <c r="J260" s="26">
        <f t="shared" si="43"/>
        <v>205.94666666666669</v>
      </c>
      <c r="K260" s="26">
        <f t="shared" si="44"/>
        <v>100</v>
      </c>
    </row>
    <row r="261" spans="1:12" s="72" customFormat="1" ht="18.75">
      <c r="A261" s="205"/>
      <c r="B261" s="33" t="s">
        <v>102</v>
      </c>
      <c r="C261" s="33"/>
      <c r="D261" s="33"/>
      <c r="E261" s="33" t="s">
        <v>105</v>
      </c>
      <c r="F261" s="32">
        <v>340</v>
      </c>
      <c r="G261" s="26">
        <v>1628.5</v>
      </c>
      <c r="H261" s="26">
        <v>1667.8</v>
      </c>
      <c r="I261" s="26">
        <v>1667.8</v>
      </c>
      <c r="J261" s="26">
        <f t="shared" si="43"/>
        <v>102.4132637396377</v>
      </c>
      <c r="K261" s="26">
        <f t="shared" si="44"/>
        <v>100</v>
      </c>
    </row>
    <row r="262" spans="1:12" ht="24" customHeight="1">
      <c r="A262" s="205" t="s">
        <v>106</v>
      </c>
      <c r="B262" s="33" t="s">
        <v>107</v>
      </c>
      <c r="C262" s="33"/>
      <c r="D262" s="33"/>
      <c r="E262" s="33" t="s">
        <v>21</v>
      </c>
      <c r="F262" s="25"/>
      <c r="G262" s="75">
        <f>G263+G264+G265+G266+G267+G268+G269+G270+G271+G272</f>
        <v>24268.700000000004</v>
      </c>
      <c r="H262" s="76">
        <f>SUM(H263:H272)</f>
        <v>24576.500000000004</v>
      </c>
      <c r="I262" s="75">
        <f>SUM(I263:I272)</f>
        <v>24482.537999999997</v>
      </c>
      <c r="J262" s="23">
        <f t="shared" si="43"/>
        <v>100.88112671877765</v>
      </c>
      <c r="K262" s="23">
        <f t="shared" si="44"/>
        <v>99.617675421642588</v>
      </c>
    </row>
    <row r="263" spans="1:12" ht="18.75">
      <c r="A263" s="205"/>
      <c r="B263" s="42" t="s">
        <v>108</v>
      </c>
      <c r="C263" s="42" t="e">
        <f>#REF!+#REF!</f>
        <v>#REF!</v>
      </c>
      <c r="D263" s="42"/>
      <c r="E263" s="42" t="s">
        <v>21</v>
      </c>
      <c r="F263" s="33" t="s">
        <v>109</v>
      </c>
      <c r="G263" s="77">
        <v>16249.707</v>
      </c>
      <c r="H263" s="26">
        <v>17396.607</v>
      </c>
      <c r="I263" s="26">
        <v>17378.620999999999</v>
      </c>
      <c r="J263" s="26">
        <f t="shared" si="43"/>
        <v>106.94728834187595</v>
      </c>
      <c r="K263" s="26">
        <f t="shared" si="44"/>
        <v>99.896612023252572</v>
      </c>
    </row>
    <row r="264" spans="1:12" ht="25.5" customHeight="1">
      <c r="A264" s="205"/>
      <c r="B264" s="42" t="s">
        <v>108</v>
      </c>
      <c r="C264" s="42"/>
      <c r="D264" s="42"/>
      <c r="E264" s="42" t="s">
        <v>21</v>
      </c>
      <c r="F264" s="33" t="s">
        <v>110</v>
      </c>
      <c r="G264" s="77">
        <v>3.3</v>
      </c>
      <c r="H264" s="26">
        <v>3.3</v>
      </c>
      <c r="I264" s="26">
        <v>1.5449999999999999</v>
      </c>
      <c r="J264" s="26">
        <f t="shared" si="43"/>
        <v>46.81818181818182</v>
      </c>
      <c r="K264" s="26">
        <f t="shared" si="44"/>
        <v>46.81818181818182</v>
      </c>
    </row>
    <row r="265" spans="1:12" ht="25.5" customHeight="1">
      <c r="A265" s="205"/>
      <c r="B265" s="42" t="s">
        <v>108</v>
      </c>
      <c r="C265" s="42"/>
      <c r="D265" s="42"/>
      <c r="E265" s="42" t="s">
        <v>21</v>
      </c>
      <c r="F265" s="33" t="s">
        <v>111</v>
      </c>
      <c r="G265" s="77">
        <v>5557.4</v>
      </c>
      <c r="H265" s="26">
        <v>5333.8</v>
      </c>
      <c r="I265" s="26">
        <v>5271.9849999999997</v>
      </c>
      <c r="J265" s="26">
        <f t="shared" si="43"/>
        <v>94.864235073955456</v>
      </c>
      <c r="K265" s="26">
        <f t="shared" si="44"/>
        <v>98.841070156361312</v>
      </c>
    </row>
    <row r="266" spans="1:12" ht="25.5" customHeight="1">
      <c r="A266" s="205"/>
      <c r="B266" s="42" t="s">
        <v>108</v>
      </c>
      <c r="C266" s="42"/>
      <c r="D266" s="42"/>
      <c r="E266" s="42" t="s">
        <v>21</v>
      </c>
      <c r="F266" s="33" t="s">
        <v>112</v>
      </c>
      <c r="G266" s="77">
        <v>156.9</v>
      </c>
      <c r="H266" s="26">
        <v>186.9</v>
      </c>
      <c r="I266" s="26">
        <v>183.98</v>
      </c>
      <c r="J266" s="26">
        <f t="shared" si="43"/>
        <v>117.25940089228808</v>
      </c>
      <c r="K266" s="26">
        <f t="shared" si="44"/>
        <v>98.437667201712145</v>
      </c>
    </row>
    <row r="267" spans="1:12" ht="24.75" customHeight="1">
      <c r="A267" s="205"/>
      <c r="B267" s="42" t="s">
        <v>108</v>
      </c>
      <c r="C267" s="42"/>
      <c r="D267" s="42"/>
      <c r="E267" s="42" t="s">
        <v>21</v>
      </c>
      <c r="F267" s="33" t="s">
        <v>113</v>
      </c>
      <c r="G267" s="77">
        <v>16.5</v>
      </c>
      <c r="H267" s="26"/>
      <c r="I267" s="26"/>
      <c r="J267" s="26"/>
      <c r="K267" s="26"/>
    </row>
    <row r="268" spans="1:12" ht="26.25" customHeight="1">
      <c r="A268" s="205"/>
      <c r="B268" s="42" t="s">
        <v>108</v>
      </c>
      <c r="C268" s="42"/>
      <c r="D268" s="42"/>
      <c r="E268" s="42" t="s">
        <v>21</v>
      </c>
      <c r="F268" s="33" t="s">
        <v>114</v>
      </c>
      <c r="G268" s="77">
        <v>337.33</v>
      </c>
      <c r="H268" s="26">
        <v>177.33</v>
      </c>
      <c r="I268" s="26">
        <v>172.96799999999999</v>
      </c>
      <c r="J268" s="26">
        <f>I268/G268*100</f>
        <v>51.275605490172829</v>
      </c>
      <c r="K268" s="26">
        <f>I268/H268*100</f>
        <v>97.540179326679052</v>
      </c>
      <c r="L268" s="6"/>
    </row>
    <row r="269" spans="1:12" ht="23.25" customHeight="1">
      <c r="A269" s="205"/>
      <c r="B269" s="42" t="s">
        <v>108</v>
      </c>
      <c r="C269" s="42" t="e">
        <f>#REF!+#REF!</f>
        <v>#REF!</v>
      </c>
      <c r="D269" s="42"/>
      <c r="E269" s="42" t="s">
        <v>21</v>
      </c>
      <c r="F269" s="33" t="s">
        <v>115</v>
      </c>
      <c r="G269" s="77">
        <v>812.30100000000004</v>
      </c>
      <c r="H269" s="26">
        <v>661.30100000000004</v>
      </c>
      <c r="I269" s="26">
        <v>660.33299999999997</v>
      </c>
      <c r="J269" s="26">
        <f>I269/G269*100</f>
        <v>81.291664050641316</v>
      </c>
      <c r="K269" s="26">
        <f>I269/H269*100</f>
        <v>99.853621875666292</v>
      </c>
    </row>
    <row r="270" spans="1:12" ht="20.25" customHeight="1">
      <c r="A270" s="205"/>
      <c r="B270" s="42" t="s">
        <v>108</v>
      </c>
      <c r="C270" s="42"/>
      <c r="D270" s="42"/>
      <c r="E270" s="42" t="s">
        <v>21</v>
      </c>
      <c r="F270" s="33" t="s">
        <v>116</v>
      </c>
      <c r="G270" s="77">
        <v>100</v>
      </c>
      <c r="H270" s="26">
        <v>63</v>
      </c>
      <c r="I270" s="26">
        <v>61.874000000000002</v>
      </c>
      <c r="J270" s="26">
        <f>I270/G270*100</f>
        <v>61.874000000000009</v>
      </c>
      <c r="K270" s="26">
        <f>I270/H270*100</f>
        <v>98.212698412698415</v>
      </c>
    </row>
    <row r="271" spans="1:12" ht="23.25" customHeight="1">
      <c r="A271" s="205"/>
      <c r="B271" s="42" t="s">
        <v>108</v>
      </c>
      <c r="C271" s="42"/>
      <c r="D271" s="42"/>
      <c r="E271" s="42" t="s">
        <v>21</v>
      </c>
      <c r="F271" s="33" t="s">
        <v>22</v>
      </c>
      <c r="G271" s="77">
        <v>698.54300000000001</v>
      </c>
      <c r="H271" s="26">
        <v>557.54300000000001</v>
      </c>
      <c r="I271" s="26">
        <v>556.32299999999998</v>
      </c>
      <c r="J271" s="26">
        <f>I271/G271*100</f>
        <v>79.640480256762999</v>
      </c>
      <c r="K271" s="26">
        <f>I271/H271*100</f>
        <v>99.781182796663217</v>
      </c>
    </row>
    <row r="272" spans="1:12" ht="22.5" customHeight="1">
      <c r="A272" s="205"/>
      <c r="B272" s="42" t="s">
        <v>108</v>
      </c>
      <c r="C272" s="42"/>
      <c r="D272" s="42"/>
      <c r="E272" s="42" t="s">
        <v>21</v>
      </c>
      <c r="F272" s="33" t="s">
        <v>117</v>
      </c>
      <c r="G272" s="77">
        <v>336.71899999999999</v>
      </c>
      <c r="H272" s="26">
        <v>196.71899999999999</v>
      </c>
      <c r="I272" s="26">
        <v>194.90899999999999</v>
      </c>
      <c r="J272" s="26">
        <f>I272/G272*100</f>
        <v>57.884764447506676</v>
      </c>
      <c r="K272" s="26">
        <f>I272/H272*100</f>
        <v>99.079905855560469</v>
      </c>
    </row>
    <row r="273" spans="1:11" ht="87.75" customHeight="1">
      <c r="A273" s="231" t="s">
        <v>118</v>
      </c>
      <c r="B273" s="231"/>
      <c r="C273" s="231"/>
      <c r="D273" s="231"/>
      <c r="E273" s="231"/>
      <c r="F273" s="231"/>
      <c r="G273" s="134"/>
      <c r="H273" s="79"/>
      <c r="I273" s="134"/>
      <c r="J273" s="2"/>
      <c r="K273" s="80" t="s">
        <v>119</v>
      </c>
    </row>
    <row r="274" spans="1:11" ht="35.25" customHeight="1">
      <c r="A274" s="233"/>
      <c r="B274" s="233"/>
      <c r="C274" s="1"/>
      <c r="D274" s="1"/>
      <c r="E274" s="1"/>
      <c r="F274" s="1"/>
      <c r="G274" s="1"/>
      <c r="H274" s="1"/>
      <c r="I274" s="2"/>
      <c r="J274" s="1"/>
      <c r="K274" s="1"/>
    </row>
    <row r="275" spans="1:11" ht="16.5" customHeight="1">
      <c r="A275" s="2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ht="20.25" customHeight="1">
      <c r="A276" s="2"/>
      <c r="B276" s="1"/>
      <c r="C276" s="1"/>
      <c r="D276" s="1"/>
      <c r="E276" s="1"/>
      <c r="F276" s="1"/>
      <c r="G276" s="1"/>
      <c r="H276" s="1"/>
      <c r="I276" s="1"/>
      <c r="J276" s="2"/>
      <c r="K276" s="1"/>
    </row>
    <row r="277" spans="1:11" ht="18.7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>
      <c r="A278" s="39"/>
      <c r="B278" s="81"/>
      <c r="C278" s="81"/>
      <c r="D278" s="81"/>
      <c r="E278" s="39"/>
      <c r="F278" s="39"/>
      <c r="G278" s="39"/>
      <c r="H278" s="39"/>
      <c r="I278" s="39"/>
      <c r="J278" s="39"/>
    </row>
    <row r="279" spans="1:11">
      <c r="A279" s="81"/>
      <c r="B279" s="39"/>
      <c r="C279" s="39"/>
      <c r="D279" s="39"/>
      <c r="E279" s="39"/>
      <c r="F279" s="39"/>
      <c r="G279" s="39"/>
      <c r="H279" s="39"/>
      <c r="I279" s="39"/>
      <c r="J279" s="39"/>
    </row>
    <row r="280" spans="1:11">
      <c r="B280" s="39"/>
      <c r="C280" s="39"/>
      <c r="D280" s="39"/>
      <c r="E280" s="39"/>
      <c r="F280" s="39"/>
      <c r="G280" s="39"/>
      <c r="H280" s="39"/>
      <c r="I280" s="39"/>
      <c r="J280" s="39"/>
    </row>
    <row r="281" spans="1:11">
      <c r="B281" s="39"/>
      <c r="C281" s="39"/>
      <c r="D281" s="39"/>
      <c r="E281" s="39"/>
      <c r="F281" s="39"/>
      <c r="G281" s="39"/>
      <c r="H281" s="39"/>
      <c r="I281" s="39"/>
      <c r="J281" s="39"/>
    </row>
    <row r="282" spans="1:11">
      <c r="A282" s="39"/>
      <c r="B282" s="39"/>
      <c r="C282" s="39"/>
      <c r="D282" s="39"/>
      <c r="E282" s="39"/>
      <c r="F282" s="39"/>
      <c r="G282" s="39"/>
      <c r="H282" s="39"/>
      <c r="I282" s="39"/>
      <c r="J282" s="39"/>
    </row>
    <row r="283" spans="1:11">
      <c r="B283" s="39"/>
      <c r="C283" s="39"/>
      <c r="D283" s="39"/>
      <c r="E283" s="39"/>
      <c r="F283" s="39"/>
      <c r="G283" s="39"/>
      <c r="H283" s="39"/>
      <c r="I283" s="39"/>
      <c r="J283" s="39"/>
    </row>
    <row r="284" spans="1:11">
      <c r="A284" s="81"/>
      <c r="B284" s="39"/>
      <c r="C284" s="39"/>
      <c r="D284" s="39"/>
      <c r="E284" s="39"/>
      <c r="F284" s="39"/>
      <c r="G284" s="39"/>
      <c r="H284" s="39"/>
      <c r="I284" s="39"/>
      <c r="J284" s="39"/>
    </row>
    <row r="285" spans="1:11">
      <c r="A285" s="39"/>
      <c r="B285" s="39"/>
      <c r="C285" s="39"/>
      <c r="D285" s="39"/>
      <c r="E285" s="39"/>
      <c r="F285" s="39"/>
      <c r="G285" s="39"/>
      <c r="H285" s="39"/>
      <c r="I285" s="39"/>
      <c r="J285" s="39"/>
    </row>
    <row r="286" spans="1:11">
      <c r="A286" s="39"/>
      <c r="B286" s="39"/>
      <c r="C286" s="39"/>
      <c r="D286" s="39"/>
      <c r="E286" s="39"/>
      <c r="F286" s="39"/>
      <c r="G286" s="39"/>
      <c r="H286" s="39"/>
      <c r="I286" s="39"/>
      <c r="J286" s="39"/>
    </row>
    <row r="287" spans="1:11">
      <c r="A287" s="39"/>
      <c r="B287" s="39"/>
      <c r="C287" s="39"/>
      <c r="D287" s="39"/>
      <c r="E287" s="39"/>
      <c r="F287" s="39"/>
      <c r="G287" s="39"/>
      <c r="H287" s="39"/>
      <c r="I287" s="39"/>
      <c r="J287" s="39"/>
    </row>
    <row r="288" spans="1:11">
      <c r="A288" s="39"/>
      <c r="B288" s="39"/>
      <c r="C288" s="39"/>
      <c r="D288" s="39"/>
      <c r="E288" s="39"/>
      <c r="F288" s="39"/>
      <c r="G288" s="39"/>
      <c r="H288" s="39"/>
      <c r="I288" s="39"/>
      <c r="J288" s="39"/>
    </row>
    <row r="289" spans="1:10">
      <c r="A289" s="39"/>
      <c r="B289" s="39"/>
      <c r="C289" s="39"/>
      <c r="D289" s="39"/>
      <c r="E289" s="39"/>
      <c r="F289" s="39"/>
      <c r="G289" s="39"/>
      <c r="H289" s="39"/>
      <c r="I289" s="39"/>
      <c r="J289" s="39"/>
    </row>
    <row r="290" spans="1:10">
      <c r="A290" s="39"/>
      <c r="B290" s="39"/>
      <c r="C290" s="39"/>
      <c r="D290" s="39"/>
      <c r="E290" s="39"/>
      <c r="F290" s="39"/>
      <c r="G290" s="39"/>
      <c r="H290" s="39"/>
      <c r="I290" s="39"/>
      <c r="J290" s="39"/>
    </row>
    <row r="291" spans="1:10">
      <c r="A291" s="39"/>
      <c r="B291" s="39"/>
      <c r="C291" s="39"/>
      <c r="D291" s="39"/>
      <c r="E291" s="39"/>
      <c r="F291" s="39"/>
      <c r="G291" s="39"/>
      <c r="H291" s="39"/>
      <c r="I291" s="39"/>
      <c r="J291" s="39"/>
    </row>
    <row r="292" spans="1:10">
      <c r="A292" s="39"/>
      <c r="B292" s="39"/>
      <c r="C292" s="39"/>
      <c r="D292" s="39"/>
      <c r="E292" s="39"/>
      <c r="F292" s="39"/>
      <c r="G292" s="39"/>
      <c r="H292" s="39"/>
      <c r="I292" s="39"/>
      <c r="J292" s="39"/>
    </row>
    <row r="293" spans="1:10">
      <c r="A293" s="39"/>
      <c r="B293" s="39"/>
      <c r="C293" s="39"/>
      <c r="D293" s="39"/>
      <c r="E293" s="39"/>
      <c r="F293" s="39"/>
      <c r="G293" s="39"/>
      <c r="H293" s="39"/>
      <c r="I293" s="39"/>
      <c r="J293" s="39"/>
    </row>
    <row r="294" spans="1:10">
      <c r="A294" s="39"/>
      <c r="B294" s="39"/>
      <c r="C294" s="39"/>
      <c r="D294" s="39"/>
      <c r="E294" s="39"/>
      <c r="F294" s="39"/>
      <c r="G294" s="39"/>
      <c r="H294" s="39"/>
      <c r="I294" s="39"/>
      <c r="J294" s="39"/>
    </row>
    <row r="295" spans="1:10">
      <c r="A295" s="39"/>
      <c r="B295" s="39"/>
      <c r="C295" s="39"/>
      <c r="D295" s="39"/>
      <c r="E295" s="39"/>
      <c r="F295" s="39"/>
      <c r="G295" s="39"/>
      <c r="H295" s="39"/>
      <c r="I295" s="39"/>
      <c r="J295" s="39"/>
    </row>
    <row r="296" spans="1:10">
      <c r="A296" s="39"/>
      <c r="B296" s="39"/>
      <c r="C296" s="39"/>
      <c r="D296" s="39"/>
      <c r="E296" s="39"/>
      <c r="F296" s="39"/>
      <c r="G296" s="39"/>
      <c r="H296" s="39"/>
      <c r="I296" s="39"/>
      <c r="J296" s="39"/>
    </row>
    <row r="297" spans="1:10">
      <c r="A297" s="39"/>
      <c r="B297" s="39"/>
      <c r="C297" s="39"/>
      <c r="D297" s="39"/>
      <c r="E297" s="39"/>
      <c r="F297" s="39"/>
      <c r="G297" s="39"/>
      <c r="H297" s="39"/>
      <c r="I297" s="39"/>
      <c r="J297" s="39"/>
    </row>
    <row r="298" spans="1:10">
      <c r="A298" s="39"/>
      <c r="B298" s="39"/>
      <c r="C298" s="39"/>
      <c r="D298" s="39"/>
      <c r="E298" s="39"/>
      <c r="F298" s="39"/>
      <c r="G298" s="39"/>
      <c r="H298" s="39"/>
      <c r="I298" s="39"/>
      <c r="J298" s="39"/>
    </row>
    <row r="299" spans="1:10">
      <c r="A299" s="39"/>
      <c r="B299" s="39"/>
      <c r="C299" s="39"/>
      <c r="D299" s="39"/>
      <c r="E299" s="39"/>
      <c r="F299" s="39"/>
      <c r="G299" s="39"/>
      <c r="H299" s="39"/>
      <c r="I299" s="39"/>
      <c r="J299" s="39"/>
    </row>
    <row r="300" spans="1:10">
      <c r="A300" s="39"/>
      <c r="B300" s="39"/>
      <c r="C300" s="39"/>
      <c r="D300" s="39"/>
      <c r="E300" s="39"/>
      <c r="F300" s="39"/>
      <c r="G300" s="39"/>
      <c r="H300" s="39"/>
      <c r="I300" s="39"/>
      <c r="J300" s="39"/>
    </row>
    <row r="301" spans="1:10">
      <c r="A301" s="39"/>
      <c r="B301" s="39"/>
      <c r="C301" s="39"/>
      <c r="D301" s="39"/>
      <c r="E301" s="39"/>
      <c r="F301" s="39"/>
      <c r="G301" s="39"/>
      <c r="H301" s="39"/>
      <c r="I301" s="39"/>
      <c r="J301" s="39"/>
    </row>
    <row r="302" spans="1:10">
      <c r="A302" s="39"/>
      <c r="B302" s="39"/>
      <c r="C302" s="39"/>
      <c r="D302" s="39"/>
      <c r="E302" s="39"/>
      <c r="F302" s="39"/>
      <c r="G302" s="39"/>
      <c r="H302" s="39"/>
      <c r="I302" s="39"/>
      <c r="J302" s="39"/>
    </row>
    <row r="303" spans="1:10">
      <c r="A303" s="39"/>
      <c r="B303" s="39"/>
      <c r="C303" s="39"/>
      <c r="D303" s="39"/>
      <c r="E303" s="39"/>
      <c r="F303" s="39"/>
      <c r="G303" s="39"/>
      <c r="H303" s="39"/>
      <c r="I303" s="39"/>
      <c r="J303" s="39"/>
    </row>
    <row r="304" spans="1:10">
      <c r="A304" s="39"/>
      <c r="B304" s="39"/>
      <c r="C304" s="39"/>
      <c r="D304" s="39"/>
      <c r="E304" s="39"/>
      <c r="F304" s="39"/>
      <c r="G304" s="39"/>
      <c r="H304" s="39"/>
      <c r="I304" s="39"/>
      <c r="J304" s="39"/>
    </row>
    <row r="305" spans="1:10">
      <c r="A305" s="39"/>
      <c r="B305" s="39"/>
      <c r="C305" s="39"/>
      <c r="D305" s="39"/>
      <c r="E305" s="39"/>
      <c r="F305" s="39"/>
      <c r="G305" s="39"/>
      <c r="H305" s="39"/>
      <c r="I305" s="39"/>
      <c r="J305" s="39"/>
    </row>
    <row r="306" spans="1:10">
      <c r="A306" s="39"/>
      <c r="B306" s="39"/>
      <c r="C306" s="39"/>
      <c r="D306" s="39"/>
      <c r="E306" s="39"/>
      <c r="F306" s="39"/>
      <c r="G306" s="39"/>
      <c r="H306" s="39"/>
      <c r="I306" s="39"/>
      <c r="J306" s="39"/>
    </row>
    <row r="307" spans="1:10">
      <c r="A307" s="39"/>
      <c r="B307" s="39"/>
      <c r="C307" s="39"/>
      <c r="D307" s="39"/>
      <c r="E307" s="39"/>
      <c r="F307" s="39"/>
      <c r="G307" s="39"/>
      <c r="H307" s="39"/>
      <c r="I307" s="39"/>
      <c r="J307" s="39"/>
    </row>
    <row r="308" spans="1:10">
      <c r="A308" s="39"/>
      <c r="B308" s="39"/>
      <c r="C308" s="39"/>
      <c r="D308" s="39"/>
      <c r="E308" s="39"/>
      <c r="F308" s="39"/>
      <c r="G308" s="39"/>
      <c r="H308" s="39"/>
      <c r="I308" s="39"/>
      <c r="J308" s="39"/>
    </row>
    <row r="309" spans="1:10">
      <c r="A309" s="39"/>
      <c r="B309" s="39"/>
      <c r="C309" s="39"/>
      <c r="D309" s="39"/>
      <c r="E309" s="39"/>
      <c r="F309" s="39"/>
      <c r="G309" s="39"/>
      <c r="H309" s="39"/>
      <c r="I309" s="39"/>
      <c r="J309" s="39"/>
    </row>
    <row r="310" spans="1:10">
      <c r="A310" s="39"/>
      <c r="B310" s="39"/>
      <c r="C310" s="39"/>
      <c r="D310" s="39"/>
      <c r="E310" s="39"/>
      <c r="F310" s="39"/>
      <c r="G310" s="39"/>
      <c r="H310" s="39"/>
      <c r="I310" s="39"/>
      <c r="J310" s="39"/>
    </row>
    <row r="311" spans="1:10">
      <c r="A311" s="39"/>
      <c r="B311" s="39"/>
      <c r="C311" s="39"/>
      <c r="D311" s="39"/>
      <c r="E311" s="39"/>
      <c r="F311" s="39"/>
      <c r="G311" s="39"/>
      <c r="H311" s="39"/>
      <c r="I311" s="39"/>
      <c r="J311" s="39"/>
    </row>
    <row r="312" spans="1:10">
      <c r="A312" s="39"/>
      <c r="B312" s="39"/>
      <c r="C312" s="39"/>
      <c r="D312" s="39"/>
      <c r="E312" s="39"/>
      <c r="F312" s="39"/>
      <c r="G312" s="39"/>
      <c r="H312" s="39"/>
      <c r="I312" s="39"/>
      <c r="J312" s="39"/>
    </row>
    <row r="313" spans="1:10">
      <c r="A313" s="39"/>
      <c r="B313" s="39"/>
      <c r="C313" s="39"/>
      <c r="D313" s="39"/>
      <c r="E313" s="39"/>
      <c r="F313" s="39"/>
      <c r="G313" s="39"/>
      <c r="H313" s="39"/>
      <c r="I313" s="39"/>
      <c r="J313" s="39"/>
    </row>
    <row r="314" spans="1:10">
      <c r="A314" s="39"/>
      <c r="B314" s="39"/>
      <c r="C314" s="39"/>
      <c r="D314" s="39"/>
      <c r="E314" s="39"/>
      <c r="F314" s="39"/>
      <c r="G314" s="39"/>
      <c r="H314" s="39"/>
      <c r="I314" s="39"/>
      <c r="J314" s="39"/>
    </row>
    <row r="315" spans="1:10">
      <c r="A315" s="39"/>
      <c r="B315" s="39"/>
      <c r="C315" s="39"/>
      <c r="D315" s="39"/>
      <c r="E315" s="39"/>
      <c r="F315" s="39"/>
      <c r="G315" s="39"/>
      <c r="H315" s="39"/>
      <c r="I315" s="39"/>
      <c r="J315" s="39"/>
    </row>
    <row r="316" spans="1:10">
      <c r="A316" s="39"/>
      <c r="B316" s="39"/>
      <c r="C316" s="39"/>
      <c r="D316" s="39"/>
      <c r="E316" s="39"/>
      <c r="F316" s="39"/>
      <c r="G316" s="39"/>
      <c r="H316" s="39"/>
      <c r="I316" s="39"/>
      <c r="J316" s="39"/>
    </row>
    <row r="317" spans="1:10">
      <c r="A317" s="39"/>
      <c r="B317" s="39"/>
      <c r="C317" s="39"/>
      <c r="D317" s="39"/>
      <c r="E317" s="39"/>
      <c r="F317" s="39"/>
      <c r="G317" s="39"/>
      <c r="H317" s="39"/>
      <c r="I317" s="39"/>
      <c r="J317" s="39"/>
    </row>
    <row r="318" spans="1:10">
      <c r="A318" s="39"/>
      <c r="B318" s="39"/>
      <c r="C318" s="39"/>
      <c r="D318" s="39"/>
      <c r="E318" s="39"/>
      <c r="F318" s="39"/>
      <c r="G318" s="39"/>
      <c r="H318" s="39"/>
      <c r="I318" s="39"/>
      <c r="J318" s="39"/>
    </row>
    <row r="319" spans="1:10">
      <c r="A319" s="39"/>
      <c r="B319" s="39"/>
      <c r="C319" s="39"/>
      <c r="D319" s="39"/>
      <c r="E319" s="39"/>
      <c r="F319" s="39"/>
      <c r="G319" s="39"/>
      <c r="H319" s="39"/>
      <c r="I319" s="39"/>
      <c r="J319" s="39"/>
    </row>
    <row r="320" spans="1:10">
      <c r="A320" s="39"/>
      <c r="B320" s="39"/>
      <c r="C320" s="39"/>
      <c r="D320" s="39"/>
      <c r="E320" s="39"/>
      <c r="F320" s="39"/>
      <c r="G320" s="39"/>
      <c r="H320" s="39"/>
      <c r="I320" s="39"/>
      <c r="J320" s="39"/>
    </row>
    <row r="321" spans="1:10">
      <c r="A321" s="39"/>
      <c r="B321" s="39"/>
      <c r="C321" s="39"/>
      <c r="D321" s="39"/>
      <c r="E321" s="39"/>
      <c r="F321" s="39"/>
      <c r="G321" s="39"/>
      <c r="H321" s="39"/>
      <c r="I321" s="39"/>
      <c r="J321" s="39"/>
    </row>
    <row r="322" spans="1:10">
      <c r="A322" s="39"/>
      <c r="B322" s="39"/>
      <c r="C322" s="39"/>
      <c r="D322" s="39"/>
      <c r="E322" s="39"/>
      <c r="F322" s="39"/>
      <c r="G322" s="39"/>
      <c r="H322" s="39"/>
      <c r="I322" s="39"/>
      <c r="J322" s="39"/>
    </row>
    <row r="323" spans="1:10">
      <c r="A323" s="39"/>
      <c r="B323" s="39"/>
      <c r="C323" s="39"/>
      <c r="D323" s="39"/>
      <c r="E323" s="39"/>
      <c r="F323" s="39"/>
      <c r="G323" s="39"/>
      <c r="H323" s="39"/>
      <c r="I323" s="39"/>
      <c r="J323" s="39"/>
    </row>
    <row r="324" spans="1:10">
      <c r="A324" s="39"/>
      <c r="B324" s="39"/>
      <c r="C324" s="39"/>
      <c r="D324" s="39"/>
      <c r="E324" s="39"/>
      <c r="F324" s="39"/>
      <c r="G324" s="39"/>
      <c r="H324" s="39"/>
      <c r="I324" s="39"/>
      <c r="J324" s="39"/>
    </row>
    <row r="325" spans="1:10">
      <c r="A325" s="39"/>
      <c r="B325" s="39"/>
      <c r="C325" s="39"/>
      <c r="D325" s="39"/>
      <c r="E325" s="39"/>
      <c r="F325" s="39"/>
      <c r="G325" s="39"/>
      <c r="H325" s="39"/>
      <c r="I325" s="39"/>
      <c r="J325" s="39"/>
    </row>
    <row r="326" spans="1:10">
      <c r="A326" s="39"/>
      <c r="B326" s="39"/>
      <c r="C326" s="39"/>
      <c r="D326" s="39"/>
      <c r="E326" s="39"/>
      <c r="F326" s="39"/>
      <c r="G326" s="39"/>
      <c r="H326" s="39"/>
      <c r="I326" s="39"/>
      <c r="J326" s="39"/>
    </row>
    <row r="327" spans="1:10">
      <c r="A327" s="39"/>
      <c r="B327" s="39"/>
      <c r="C327" s="39"/>
      <c r="D327" s="39"/>
      <c r="E327" s="39"/>
      <c r="F327" s="39"/>
      <c r="G327" s="39"/>
      <c r="H327" s="39"/>
      <c r="I327" s="39"/>
      <c r="J327" s="39"/>
    </row>
    <row r="328" spans="1:10">
      <c r="A328" s="39"/>
      <c r="B328" s="39"/>
      <c r="C328" s="39"/>
      <c r="D328" s="39"/>
      <c r="E328" s="39"/>
      <c r="F328" s="39"/>
      <c r="G328" s="39"/>
      <c r="H328" s="39"/>
      <c r="I328" s="39"/>
      <c r="J328" s="39"/>
    </row>
    <row r="329" spans="1:10">
      <c r="A329" s="39"/>
      <c r="B329" s="39"/>
      <c r="C329" s="39"/>
      <c r="D329" s="39"/>
      <c r="E329" s="39"/>
      <c r="F329" s="39"/>
      <c r="G329" s="39"/>
      <c r="H329" s="39"/>
      <c r="I329" s="39"/>
      <c r="J329" s="39"/>
    </row>
    <row r="330" spans="1:10">
      <c r="A330" s="39"/>
      <c r="B330" s="39"/>
      <c r="C330" s="39"/>
      <c r="D330" s="39"/>
      <c r="E330" s="39"/>
      <c r="F330" s="39"/>
      <c r="G330" s="39"/>
      <c r="H330" s="39"/>
      <c r="I330" s="39"/>
      <c r="J330" s="39"/>
    </row>
    <row r="331" spans="1:10">
      <c r="A331" s="39"/>
      <c r="B331" s="39"/>
      <c r="C331" s="39"/>
      <c r="D331" s="39"/>
      <c r="E331" s="39"/>
      <c r="F331" s="39"/>
      <c r="G331" s="39"/>
      <c r="H331" s="39"/>
      <c r="I331" s="39"/>
      <c r="J331" s="39"/>
    </row>
    <row r="332" spans="1:10">
      <c r="A332" s="39"/>
      <c r="B332" s="39"/>
      <c r="C332" s="39"/>
      <c r="D332" s="39"/>
      <c r="E332" s="39"/>
      <c r="F332" s="39"/>
      <c r="G332" s="39"/>
      <c r="H332" s="39"/>
      <c r="I332" s="39"/>
      <c r="J332" s="39"/>
    </row>
    <row r="333" spans="1:10">
      <c r="A333" s="39"/>
      <c r="B333" s="39"/>
      <c r="C333" s="39"/>
      <c r="D333" s="39"/>
      <c r="E333" s="39"/>
      <c r="F333" s="39"/>
      <c r="G333" s="39"/>
      <c r="H333" s="39"/>
      <c r="I333" s="39"/>
      <c r="J333" s="39"/>
    </row>
    <row r="334" spans="1:10">
      <c r="A334" s="39"/>
      <c r="B334" s="39"/>
      <c r="C334" s="39"/>
      <c r="D334" s="39"/>
      <c r="E334" s="39"/>
      <c r="F334" s="39"/>
      <c r="G334" s="39"/>
      <c r="H334" s="39"/>
      <c r="I334" s="39"/>
      <c r="J334" s="39"/>
    </row>
    <row r="335" spans="1:10">
      <c r="A335" s="39"/>
      <c r="B335" s="39"/>
      <c r="C335" s="39"/>
      <c r="D335" s="39"/>
      <c r="E335" s="39"/>
      <c r="F335" s="39"/>
      <c r="G335" s="39"/>
      <c r="H335" s="39"/>
      <c r="I335" s="39"/>
      <c r="J335" s="39"/>
    </row>
    <row r="336" spans="1:10">
      <c r="A336" s="39"/>
    </row>
  </sheetData>
  <mergeCells count="68">
    <mergeCell ref="A274:B274"/>
    <mergeCell ref="A273:F273"/>
    <mergeCell ref="A99:A103"/>
    <mergeCell ref="A251:A261"/>
    <mergeCell ref="A262:A272"/>
    <mergeCell ref="A229:A238"/>
    <mergeCell ref="B229:B238"/>
    <mergeCell ref="E229:E237"/>
    <mergeCell ref="A239:A241"/>
    <mergeCell ref="B239:B241"/>
    <mergeCell ref="E239:E241"/>
    <mergeCell ref="A200:A205"/>
    <mergeCell ref="B200:B205"/>
    <mergeCell ref="E200:E205"/>
    <mergeCell ref="A215:A220"/>
    <mergeCell ref="B215:B220"/>
    <mergeCell ref="E215:E220"/>
    <mergeCell ref="A183:A188"/>
    <mergeCell ref="B183:B188"/>
    <mergeCell ref="E183:E188"/>
    <mergeCell ref="A189:A191"/>
    <mergeCell ref="B189:B191"/>
    <mergeCell ref="E189:E191"/>
    <mergeCell ref="A157:A159"/>
    <mergeCell ref="B157:B159"/>
    <mergeCell ref="E157:E159"/>
    <mergeCell ref="A168:A173"/>
    <mergeCell ref="B168:B173"/>
    <mergeCell ref="E168:E173"/>
    <mergeCell ref="A150:A156"/>
    <mergeCell ref="B150:B156"/>
    <mergeCell ref="E150:E156"/>
    <mergeCell ref="A104:A107"/>
    <mergeCell ref="A108:A112"/>
    <mergeCell ref="A113:A116"/>
    <mergeCell ref="A118:A120"/>
    <mergeCell ref="A121:A125"/>
    <mergeCell ref="A126:A130"/>
    <mergeCell ref="A132:A134"/>
    <mergeCell ref="B132:B134"/>
    <mergeCell ref="A140:A143"/>
    <mergeCell ref="B140:B143"/>
    <mergeCell ref="E140:E143"/>
    <mergeCell ref="A92:A96"/>
    <mergeCell ref="L5:L6"/>
    <mergeCell ref="A10:E10"/>
    <mergeCell ref="A28:A29"/>
    <mergeCell ref="A30:A32"/>
    <mergeCell ref="A35:A36"/>
    <mergeCell ref="B35:B36"/>
    <mergeCell ref="E35:E36"/>
    <mergeCell ref="A38:A39"/>
    <mergeCell ref="A48:A49"/>
    <mergeCell ref="A60:A61"/>
    <mergeCell ref="A72:A74"/>
    <mergeCell ref="A83:A91"/>
    <mergeCell ref="A67:A68"/>
    <mergeCell ref="A69:A70"/>
    <mergeCell ref="A1:K1"/>
    <mergeCell ref="A2:K2"/>
    <mergeCell ref="A4:A6"/>
    <mergeCell ref="B4:F5"/>
    <mergeCell ref="G4:G6"/>
    <mergeCell ref="H4:H6"/>
    <mergeCell ref="I4:I6"/>
    <mergeCell ref="J4:K4"/>
    <mergeCell ref="J5:J6"/>
    <mergeCell ref="K5:K6"/>
  </mergeCells>
  <pageMargins left="0.19685039370078741" right="0" top="0.39370078740157483" bottom="0" header="0" footer="0"/>
  <pageSetup paperSize="9" scale="57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01.10.11</vt:lpstr>
      <vt:lpstr>01.10.11 (2)</vt:lpstr>
      <vt:lpstr>'01.10.11'!Заголовки_для_печати</vt:lpstr>
      <vt:lpstr>'01.10.11 (2)'!Заголовки_для_печати</vt:lpstr>
      <vt:lpstr>'01.10.11'!Область_печати</vt:lpstr>
      <vt:lpstr>'01.10.11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Bogatova</dc:creator>
  <cp:lastModifiedBy>Kalaeva</cp:lastModifiedBy>
  <cp:lastPrinted>2012-01-18T14:16:35Z</cp:lastPrinted>
  <dcterms:created xsi:type="dcterms:W3CDTF">2011-06-29T07:02:46Z</dcterms:created>
  <dcterms:modified xsi:type="dcterms:W3CDTF">2012-01-18T14:18:27Z</dcterms:modified>
</cp:coreProperties>
</file>