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80" windowHeight="11640"/>
  </bookViews>
  <sheets>
    <sheet name="01.04.13" sheetId="2" r:id="rId1"/>
  </sheets>
  <definedNames>
    <definedName name="_xlnm.Print_Titles" localSheetId="0">'01.04.13'!$7:$7</definedName>
    <definedName name="_xlnm.Print_Area" localSheetId="0">'01.04.13'!$A$1:$K$304</definedName>
  </definedNames>
  <calcPr calcId="124519"/>
</workbook>
</file>

<file path=xl/calcChain.xml><?xml version="1.0" encoding="utf-8"?>
<calcChain xmlns="http://schemas.openxmlformats.org/spreadsheetml/2006/main">
  <c r="J81" i="2"/>
  <c r="J82"/>
  <c r="J83"/>
  <c r="J84"/>
  <c r="J85"/>
  <c r="J65"/>
  <c r="J66"/>
  <c r="J67"/>
  <c r="J68"/>
  <c r="J69"/>
  <c r="J70"/>
  <c r="J71"/>
  <c r="J72"/>
  <c r="J73"/>
  <c r="J74"/>
  <c r="J75"/>
  <c r="J76"/>
  <c r="J77"/>
  <c r="J78"/>
  <c r="J79"/>
  <c r="J80"/>
  <c r="J281"/>
  <c r="J282"/>
  <c r="K268"/>
  <c r="J268"/>
  <c r="J263"/>
  <c r="K263"/>
  <c r="J264"/>
  <c r="K264"/>
  <c r="J265"/>
  <c r="K265"/>
  <c r="J266"/>
  <c r="K266"/>
  <c r="J267"/>
  <c r="K267"/>
  <c r="J269"/>
  <c r="K284"/>
  <c r="K285"/>
  <c r="K286"/>
  <c r="K287"/>
  <c r="K288"/>
  <c r="K289"/>
  <c r="K290"/>
  <c r="K291"/>
  <c r="K292"/>
  <c r="J292"/>
  <c r="J187"/>
  <c r="J188"/>
  <c r="G181"/>
  <c r="G103"/>
  <c r="G100"/>
  <c r="J291" l="1"/>
  <c r="J290" l="1"/>
  <c r="J43"/>
  <c r="I131"/>
  <c r="H131"/>
  <c r="K177"/>
  <c r="J173"/>
  <c r="J174"/>
  <c r="J175"/>
  <c r="J162"/>
  <c r="K162"/>
  <c r="J163"/>
  <c r="K163"/>
  <c r="J164"/>
  <c r="K164"/>
  <c r="J165"/>
  <c r="K165"/>
  <c r="J166"/>
  <c r="K166"/>
  <c r="J167"/>
  <c r="K167"/>
  <c r="K169"/>
  <c r="K170"/>
  <c r="K171"/>
  <c r="J161"/>
  <c r="K161"/>
  <c r="I157"/>
  <c r="I149" s="1"/>
  <c r="H157"/>
  <c r="K159"/>
  <c r="K142"/>
  <c r="K269"/>
  <c r="H268"/>
  <c r="I197"/>
  <c r="H197"/>
  <c r="K160"/>
  <c r="J160"/>
  <c r="K158"/>
  <c r="J158"/>
  <c r="G157"/>
  <c r="G149" s="1"/>
  <c r="K155"/>
  <c r="K156"/>
  <c r="J289" l="1"/>
  <c r="K178"/>
  <c r="I268"/>
  <c r="K176"/>
  <c r="K157"/>
  <c r="H149"/>
  <c r="K83"/>
  <c r="I47"/>
  <c r="H47"/>
  <c r="J300"/>
  <c r="K88"/>
  <c r="K87"/>
  <c r="K81"/>
  <c r="K82"/>
  <c r="K281"/>
  <c r="K20"/>
  <c r="K21"/>
  <c r="J288" l="1"/>
  <c r="I12"/>
  <c r="K14"/>
  <c r="G133"/>
  <c r="G130"/>
  <c r="G131"/>
  <c r="G132"/>
  <c r="J141"/>
  <c r="J143"/>
  <c r="J144"/>
  <c r="J145"/>
  <c r="J146"/>
  <c r="J147"/>
  <c r="J148"/>
  <c r="J139"/>
  <c r="K17"/>
  <c r="J90"/>
  <c r="J52"/>
  <c r="I10"/>
  <c r="G47"/>
  <c r="K179"/>
  <c r="H132"/>
  <c r="H130"/>
  <c r="H103"/>
  <c r="H135"/>
  <c r="I135"/>
  <c r="K86"/>
  <c r="K71"/>
  <c r="K72"/>
  <c r="K73"/>
  <c r="K74"/>
  <c r="K75"/>
  <c r="K76"/>
  <c r="K77"/>
  <c r="K78"/>
  <c r="K79"/>
  <c r="K80"/>
  <c r="J26"/>
  <c r="J27"/>
  <c r="J28"/>
  <c r="J29"/>
  <c r="J30"/>
  <c r="J31"/>
  <c r="J32"/>
  <c r="J33"/>
  <c r="J34"/>
  <c r="J35"/>
  <c r="J36"/>
  <c r="J37"/>
  <c r="J38"/>
  <c r="J39"/>
  <c r="J40"/>
  <c r="J41"/>
  <c r="J42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15"/>
  <c r="K13"/>
  <c r="K175"/>
  <c r="H100"/>
  <c r="K168"/>
  <c r="K102"/>
  <c r="I100"/>
  <c r="K101"/>
  <c r="J101"/>
  <c r="I181"/>
  <c r="K185"/>
  <c r="J185"/>
  <c r="H181"/>
  <c r="K53"/>
  <c r="K48"/>
  <c r="K49"/>
  <c r="K50"/>
  <c r="K51"/>
  <c r="K52"/>
  <c r="J48"/>
  <c r="J49"/>
  <c r="J50"/>
  <c r="J51"/>
  <c r="K11"/>
  <c r="K45"/>
  <c r="K66"/>
  <c r="K90"/>
  <c r="K91"/>
  <c r="K70"/>
  <c r="K68"/>
  <c r="K283"/>
  <c r="K294"/>
  <c r="J287" l="1"/>
  <c r="G129"/>
  <c r="K12"/>
  <c r="H10"/>
  <c r="J47"/>
  <c r="J100"/>
  <c r="K100"/>
  <c r="K249"/>
  <c r="K250"/>
  <c r="K251"/>
  <c r="K252"/>
  <c r="K253"/>
  <c r="K254"/>
  <c r="K255"/>
  <c r="K201"/>
  <c r="I132"/>
  <c r="I130"/>
  <c r="K134"/>
  <c r="I133"/>
  <c r="H133"/>
  <c r="H129" s="1"/>
  <c r="K110"/>
  <c r="J155"/>
  <c r="J156"/>
  <c r="J157"/>
  <c r="J102"/>
  <c r="G135"/>
  <c r="G140"/>
  <c r="J140" s="1"/>
  <c r="J286" l="1"/>
  <c r="K133"/>
  <c r="G258"/>
  <c r="G279" s="1"/>
  <c r="K270"/>
  <c r="J270"/>
  <c r="G244"/>
  <c r="G197"/>
  <c r="K200"/>
  <c r="J201"/>
  <c r="K69"/>
  <c r="G10"/>
  <c r="I258"/>
  <c r="I279" s="1"/>
  <c r="H258"/>
  <c r="H279" s="1"/>
  <c r="I244"/>
  <c r="H244"/>
  <c r="J285" l="1"/>
  <c r="J64"/>
  <c r="J247"/>
  <c r="G229"/>
  <c r="G243" s="1"/>
  <c r="G212"/>
  <c r="G228" s="1"/>
  <c r="I257"/>
  <c r="H257"/>
  <c r="I229"/>
  <c r="I243" s="1"/>
  <c r="H229"/>
  <c r="H243" s="1"/>
  <c r="I212"/>
  <c r="I228" s="1"/>
  <c r="H212"/>
  <c r="H228" s="1"/>
  <c r="I129"/>
  <c r="I103"/>
  <c r="J214"/>
  <c r="J172"/>
  <c r="K172"/>
  <c r="J111"/>
  <c r="K115"/>
  <c r="K116"/>
  <c r="K143"/>
  <c r="K144"/>
  <c r="K145"/>
  <c r="K146"/>
  <c r="K147"/>
  <c r="K148"/>
  <c r="J126"/>
  <c r="K126"/>
  <c r="J120"/>
  <c r="K120"/>
  <c r="K121"/>
  <c r="K122"/>
  <c r="K123"/>
  <c r="K65"/>
  <c r="K24"/>
  <c r="K25"/>
  <c r="K217"/>
  <c r="K219"/>
  <c r="K220"/>
  <c r="K19"/>
  <c r="K274"/>
  <c r="K273"/>
  <c r="K272"/>
  <c r="K271"/>
  <c r="K239"/>
  <c r="K238"/>
  <c r="K237"/>
  <c r="K236"/>
  <c r="K224"/>
  <c r="K223"/>
  <c r="K222"/>
  <c r="K221"/>
  <c r="K207"/>
  <c r="K206"/>
  <c r="K205"/>
  <c r="K204"/>
  <c r="K192"/>
  <c r="K191"/>
  <c r="K190"/>
  <c r="K187"/>
  <c r="K188"/>
  <c r="K303"/>
  <c r="K302"/>
  <c r="J302"/>
  <c r="K300"/>
  <c r="C300"/>
  <c r="K299"/>
  <c r="J299"/>
  <c r="K297"/>
  <c r="J297"/>
  <c r="K296"/>
  <c r="J296"/>
  <c r="K295"/>
  <c r="J295"/>
  <c r="J294"/>
  <c r="C294"/>
  <c r="I293"/>
  <c r="H293"/>
  <c r="G293"/>
  <c r="I282"/>
  <c r="H282"/>
  <c r="K277"/>
  <c r="J277"/>
  <c r="K276"/>
  <c r="J276"/>
  <c r="K275"/>
  <c r="G268"/>
  <c r="K262"/>
  <c r="J262"/>
  <c r="K261"/>
  <c r="J261"/>
  <c r="K259"/>
  <c r="J259"/>
  <c r="K256"/>
  <c r="J256"/>
  <c r="J255"/>
  <c r="K247"/>
  <c r="K246"/>
  <c r="J246"/>
  <c r="K245"/>
  <c r="G257"/>
  <c r="K242"/>
  <c r="J242"/>
  <c r="K241"/>
  <c r="J241"/>
  <c r="K240"/>
  <c r="K235"/>
  <c r="K234"/>
  <c r="J234"/>
  <c r="K232"/>
  <c r="J232"/>
  <c r="K231"/>
  <c r="J231"/>
  <c r="K230"/>
  <c r="K226"/>
  <c r="J226"/>
  <c r="K225"/>
  <c r="G218"/>
  <c r="J217"/>
  <c r="K214"/>
  <c r="K213"/>
  <c r="J213"/>
  <c r="K210"/>
  <c r="J210"/>
  <c r="K209"/>
  <c r="J209"/>
  <c r="K208"/>
  <c r="K203"/>
  <c r="K199"/>
  <c r="J199"/>
  <c r="K198"/>
  <c r="I211"/>
  <c r="H211"/>
  <c r="G211"/>
  <c r="K195"/>
  <c r="J195"/>
  <c r="K194"/>
  <c r="J194"/>
  <c r="K193"/>
  <c r="G186"/>
  <c r="K183"/>
  <c r="H196"/>
  <c r="K174"/>
  <c r="K173"/>
  <c r="K154"/>
  <c r="J154"/>
  <c r="K153"/>
  <c r="K152"/>
  <c r="J152"/>
  <c r="K150"/>
  <c r="K141"/>
  <c r="K139"/>
  <c r="K138"/>
  <c r="J138"/>
  <c r="K137"/>
  <c r="J137"/>
  <c r="K136"/>
  <c r="J136"/>
  <c r="K127"/>
  <c r="K125"/>
  <c r="J125"/>
  <c r="K118"/>
  <c r="J118"/>
  <c r="K117"/>
  <c r="J117"/>
  <c r="K111"/>
  <c r="K109"/>
  <c r="J109"/>
  <c r="K108"/>
  <c r="K107"/>
  <c r="K106"/>
  <c r="K105"/>
  <c r="J105"/>
  <c r="K104"/>
  <c r="J104"/>
  <c r="K99"/>
  <c r="K96"/>
  <c r="J96"/>
  <c r="K95"/>
  <c r="J95"/>
  <c r="K94"/>
  <c r="J94"/>
  <c r="K93"/>
  <c r="J93"/>
  <c r="K89"/>
  <c r="K64"/>
  <c r="K63"/>
  <c r="J63"/>
  <c r="K62"/>
  <c r="J62"/>
  <c r="K61"/>
  <c r="J61"/>
  <c r="K56"/>
  <c r="J56"/>
  <c r="K55"/>
  <c r="J55"/>
  <c r="K54"/>
  <c r="J54"/>
  <c r="J53"/>
  <c r="K44"/>
  <c r="J22"/>
  <c r="K18"/>
  <c r="K16"/>
  <c r="J11"/>
  <c r="J186" l="1"/>
  <c r="G196"/>
  <c r="J284"/>
  <c r="I280"/>
  <c r="H92"/>
  <c r="G92"/>
  <c r="H280"/>
  <c r="K103"/>
  <c r="J119"/>
  <c r="K119"/>
  <c r="K218"/>
  <c r="I196"/>
  <c r="J196" s="1"/>
  <c r="J130"/>
  <c r="K114"/>
  <c r="K132"/>
  <c r="K149"/>
  <c r="J229"/>
  <c r="K135"/>
  <c r="K244"/>
  <c r="K282"/>
  <c r="J103"/>
  <c r="J113"/>
  <c r="J114"/>
  <c r="J124"/>
  <c r="K130"/>
  <c r="J131"/>
  <c r="J132"/>
  <c r="J135"/>
  <c r="K140"/>
  <c r="J149"/>
  <c r="J260"/>
  <c r="J293"/>
  <c r="J129"/>
  <c r="J197"/>
  <c r="K212"/>
  <c r="K229"/>
  <c r="J244"/>
  <c r="J258"/>
  <c r="K186"/>
  <c r="J10"/>
  <c r="J279"/>
  <c r="J212"/>
  <c r="K260"/>
  <c r="K293"/>
  <c r="K10"/>
  <c r="K47"/>
  <c r="K113"/>
  <c r="K124"/>
  <c r="K129"/>
  <c r="K131"/>
  <c r="K181"/>
  <c r="K197"/>
  <c r="J181"/>
  <c r="K258"/>
  <c r="H8" l="1"/>
  <c r="G282"/>
  <c r="J283"/>
  <c r="I92"/>
  <c r="I8" s="1"/>
  <c r="K196"/>
  <c r="K280"/>
  <c r="K279"/>
  <c r="K112"/>
  <c r="J112"/>
  <c r="J257"/>
  <c r="K257"/>
  <c r="J228"/>
  <c r="K228"/>
  <c r="J211"/>
  <c r="K211"/>
  <c r="J243"/>
  <c r="K243"/>
  <c r="G280" l="1"/>
  <c r="K8"/>
  <c r="J92"/>
  <c r="K92"/>
  <c r="G8" l="1"/>
  <c r="J8" s="1"/>
  <c r="J280"/>
  <c r="K182"/>
  <c r="J182"/>
</calcChain>
</file>

<file path=xl/sharedStrings.xml><?xml version="1.0" encoding="utf-8"?>
<sst xmlns="http://schemas.openxmlformats.org/spreadsheetml/2006/main" count="447" uniqueCount="170">
  <si>
    <t xml:space="preserve"> Анализ  финансирования расходов  по разделу  "Жилищно-коммунальное хозяйство" </t>
  </si>
  <si>
    <t>тыс.руб.</t>
  </si>
  <si>
    <t xml:space="preserve">     Наименование  расходов  </t>
  </si>
  <si>
    <t>Классификация</t>
  </si>
  <si>
    <t xml:space="preserve">Исполнено </t>
  </si>
  <si>
    <t>% исполнения</t>
  </si>
  <si>
    <t>ЦСР</t>
  </si>
  <si>
    <t>ВР</t>
  </si>
  <si>
    <t>КОСГУ</t>
  </si>
  <si>
    <t>0500 "Жилищно-коммунальное хозяйство"-всего</t>
  </si>
  <si>
    <t>в том числе:</t>
  </si>
  <si>
    <t>0501 " Жилищное хозяйство"</t>
  </si>
  <si>
    <t xml:space="preserve">Возмещение части затрат, возникающих в связи с проведением капитального ремонта  многоквартирных домов, соответствующих  доле муниципального образования в праве  общей собственности на общее имущество в многоквартирном  доме </t>
  </si>
  <si>
    <t>006</t>
  </si>
  <si>
    <t>0980101</t>
  </si>
  <si>
    <t>242</t>
  </si>
  <si>
    <t>0980102</t>
  </si>
  <si>
    <t>500</t>
  </si>
  <si>
    <t>310</t>
  </si>
  <si>
    <t>Обеспечение мероприятий по капитальному ремонту многоквартирных домов</t>
  </si>
  <si>
    <t>0980201</t>
  </si>
  <si>
    <t>Обеспечение мероприятий по переселению граждан из аварийного жилищного фонда</t>
  </si>
  <si>
    <t>0980202</t>
  </si>
  <si>
    <t>Бюджетные инвестиции в объекты капитального  строительства собственности муниципальных образований</t>
  </si>
  <si>
    <t>003</t>
  </si>
  <si>
    <t>Проведение капитального ремонта муниципального фонда</t>
  </si>
  <si>
    <t>Отселение граждан, проживающих в аварийных жилых домах, построенных по проекту инженера Лагутенко</t>
  </si>
  <si>
    <t xml:space="preserve">Ведомственная целевая программа "Капитальный ремонт многоквартирных домов, находившихся в муниципальной собственности до 1 марта 2005 года, в 2009-2010 гг" </t>
  </si>
  <si>
    <t>904</t>
  </si>
  <si>
    <t xml:space="preserve">Ведомственная  целевая программа "Приобретение (строительство)  жилых помещений для использования  маневренного   жилищного фонда муниципального образования "Город Саратов" на 2010 год"  </t>
  </si>
  <si>
    <t>906</t>
  </si>
  <si>
    <t>907</t>
  </si>
  <si>
    <t>Ведомственная  целевая программа "Переселение граждан города Саратова из аварийного жилищного  фонда в 2009-2010 г.г."</t>
  </si>
  <si>
    <t>Ведомственная  целевая программа "Переселение граждан города Саратова из аварийного жилищного  фонда в 2010 году"</t>
  </si>
  <si>
    <t>0700500</t>
  </si>
  <si>
    <t xml:space="preserve">0502 " Коммунальное хозяйство" </t>
  </si>
  <si>
    <t>Целевая программа "Золотые огни"</t>
  </si>
  <si>
    <t>план</t>
  </si>
  <si>
    <t>Капитальный ремонт муниципальных бань</t>
  </si>
  <si>
    <t>Капитальный ремонт теплотрасс</t>
  </si>
  <si>
    <t>Капитальный ремонт  муниципальных бань</t>
  </si>
  <si>
    <t>Прочие мероприятия в области коммунального хозяйства</t>
  </si>
  <si>
    <t>900</t>
  </si>
  <si>
    <t>Возмещение части затрат  в связи с проведением аварийно-восстановительных работ</t>
  </si>
  <si>
    <t>Возмещение недополученных доходов в связи с оказанием  услуг категориям граждан,пользующихся льготами за услуги муниципальных бань</t>
  </si>
  <si>
    <t>Возмещение недополученных доходов в связи с оказанием услуг муниципальных бань</t>
  </si>
  <si>
    <t>Ведомственная целевая программа " Капитальный ремонт теплотрасс" на 2010 год</t>
  </si>
  <si>
    <t>0503 " Благоустройство"</t>
  </si>
  <si>
    <t>Благоустройство</t>
  </si>
  <si>
    <t>Бюджетные инвестиции в объекты капитального строительства собственности муниципальных образований</t>
  </si>
  <si>
    <t xml:space="preserve">Резервные фонды местных администраций </t>
  </si>
  <si>
    <t>Уличное освещение</t>
  </si>
  <si>
    <t>Содержание и ремонт автомобильных дорог и инженерных сооружений на них и тротуаров</t>
  </si>
  <si>
    <t>Ремонт и содержание тротуаров</t>
  </si>
  <si>
    <t>Ремонт автомобильных дорог и инженерных сооружений на них</t>
  </si>
  <si>
    <t>Содержание автомобильных дорог и инженерных сооружений на них</t>
  </si>
  <si>
    <t>Озеленение</t>
  </si>
  <si>
    <t>Содержание зеленых зон и насаждений, включая газоны, цветники</t>
  </si>
  <si>
    <t>Содержание элементов внешнего благоустройства и малых архитектурных форм</t>
  </si>
  <si>
    <t>Организация и содержание мест захоронения</t>
  </si>
  <si>
    <t>Прочие мероприятия по благоустройству</t>
  </si>
  <si>
    <t>Возмещение затрат по круглосуточному содержанию сетей ливневой канализации и дренажа общегородского назначения</t>
  </si>
  <si>
    <t>Мероприятия по благоустройству в период подготовки и проведения Новогодних и Рождественских праздников</t>
  </si>
  <si>
    <t>Возмещение затрат по содержанию фонтанов, находящихся в хозяйственном ведении муниципальных предприятий</t>
  </si>
  <si>
    <t>Субсидии некоммерческим предприятиям</t>
  </si>
  <si>
    <t>Ведомственная целевая программа "Приобретение коммунальной (специализированной) техники, машин специального назначения и инвентаря производственного для нужд муниципального образования "Город Саратов" на 2011 год</t>
  </si>
  <si>
    <t>Закупка автотранспортных средств и коммунальной техники</t>
  </si>
  <si>
    <t xml:space="preserve"> </t>
  </si>
  <si>
    <t>901</t>
  </si>
  <si>
    <t>0505 "Другие вопросы в области жилищно-коммунального хозяйства"</t>
  </si>
  <si>
    <t>Обеспечение деятельности подведомственных учреждений</t>
  </si>
  <si>
    <t>0029900</t>
  </si>
  <si>
    <t>0029901</t>
  </si>
  <si>
    <t>0029902</t>
  </si>
  <si>
    <t>Центральный аппарат за счет средств бюджета города</t>
  </si>
  <si>
    <t>0020400</t>
  </si>
  <si>
    <t>0020499</t>
  </si>
  <si>
    <t>211</t>
  </si>
  <si>
    <t>212</t>
  </si>
  <si>
    <t>213</t>
  </si>
  <si>
    <t>221</t>
  </si>
  <si>
    <t>222</t>
  </si>
  <si>
    <t>225</t>
  </si>
  <si>
    <t>226</t>
  </si>
  <si>
    <t>290</t>
  </si>
  <si>
    <t>340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</si>
  <si>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</t>
  </si>
  <si>
    <t>Иные работы в сфере благоустройства территорий</t>
  </si>
  <si>
    <t>Проведение капитального ремонта муниципальных квартир</t>
  </si>
  <si>
    <t>Возмещение затрат на устройство газонов и цветников</t>
  </si>
  <si>
    <t>Возмещение затрат в связи с оказанием услуг по отлову, транспортировке, стерилизации, содержанию животных (собак)</t>
  </si>
  <si>
    <t>Возмещение затрат в связи с оборудованием площадок с покрытием для размещения контейнеров металлических</t>
  </si>
  <si>
    <t>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</si>
  <si>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Мероприятия в области жилищного хозяйства</t>
  </si>
  <si>
    <t>902</t>
  </si>
  <si>
    <t>Ведомственная  целевая программа "Капитальный ремонт муниципальных бань" на 2011 год</t>
  </si>
  <si>
    <t>Возмещение затрат по приобретению и установке светодиодных конструкций на улицах города Саратова</t>
  </si>
  <si>
    <t>Реализация муниципальных целевых программ, предусматривающих осуществление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</si>
  <si>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 xml:space="preserve">Капитальный ремонт и ремонт автомобильных дорог общего пользования муниципального образования «Город Саратов» (за счет средств федерального бюджета) </t>
  </si>
  <si>
    <t>Капитальный ремонт и ремонт автомобильных дорог общего пользования муниципального образования «Город Саратов» (за счет средств бюджета муниципального образования "Город Саратов")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</si>
  <si>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 (за счет средств федерального бюджета) 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</si>
  <si>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(за счет средств бюджета муниципального образования "Город Саратов")</t>
  </si>
  <si>
    <t>Обеспечение мероприятий по капитальному ремонту многоквартирных домов (за счет средств областного бюджета)</t>
  </si>
  <si>
    <t>Обеспечение мероприятий по капитальному ремонту многоквартирных домов ( за счет средств бюджета муниципального образования "Город Саратов")</t>
  </si>
  <si>
    <t>Проведение капитального ремонта муниципального жилищного фонда</t>
  </si>
  <si>
    <t>Возмещение затрат организациям, в связи с оказанием услуги по зпхоронению твердых бытовых отходов в период проведения весенних работ по благоустройству и санитарной очистке территории города</t>
  </si>
  <si>
    <t>Возмещение части затрат организациям, осуществляющим вывоз и утилизацию крупногабаритных отходов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</si>
  <si>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</si>
  <si>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   за счет средств бюджетов субъектов Российской Федерации   (за счет средств областного бюджета)</t>
  </si>
  <si>
    <t>Обеспечение мероприятий по переселению граждан из аварийного жилищного фонда  за счет средств бюджетов субъектов Российской Федерации   (за счет средств бюджета муниципального образования "Город Саратов")</t>
  </si>
  <si>
    <t>Ведомственная  целевая программа "Переселение граждан города Саратова из аварийного жилищного фонда в 2012 году"</t>
  </si>
  <si>
    <t>Долгосрочная целевая программа «Энергосбережение и повышение энергетической эффективности на территории муниципального образования «Город Саратов» на 2012-2014 годы с перспективой до 2020 года</t>
  </si>
  <si>
    <t>Ведомственная целевая программа «Приобретение дорожно-строительной и специализированной техники для нужд города» на 2012 год</t>
  </si>
  <si>
    <t>630</t>
  </si>
  <si>
    <t>Субсидии некоммерческим организациям (за исключением муниципальных учреждений)</t>
  </si>
  <si>
    <t>999</t>
  </si>
  <si>
    <t xml:space="preserve"> Возмещение  части затрат организациям, осуществляющим вывоз и утилизацию твердых бытовых отходов бестарным способом из бункеров-накопителей и контейнеров частного  жилищного  фонда </t>
  </si>
  <si>
    <t>Резервные фонды местных администраций (аварийно-восстановительные работы)</t>
  </si>
  <si>
    <t>Софинансирование мероприятий по организации в границах городского округа водоснабжения населения и водоотведения за счет бюджета города</t>
  </si>
  <si>
    <t xml:space="preserve">Итого по Ленинскому району МО "Город Саратов" </t>
  </si>
  <si>
    <t xml:space="preserve">Итого по Заводскому району МО "Город Саратов" </t>
  </si>
  <si>
    <t xml:space="preserve">Итого по Октябрьскому району МО "Город Саратов" </t>
  </si>
  <si>
    <t xml:space="preserve">Итого по Фрунзенскому району МО "Город Саратов" </t>
  </si>
  <si>
    <t xml:space="preserve">Итого по Кировскому району МО "Город Саратов" </t>
  </si>
  <si>
    <t xml:space="preserve">Итого по Волжскому району МО "Город Саратов" </t>
  </si>
  <si>
    <t>Ведомственная целевая программа "Переселение граждан города Саратова из аварийного жилищного фонда в 2012 году"</t>
  </si>
  <si>
    <t>1020102</t>
  </si>
  <si>
    <t>Возмещение затрат на установку кашпо (вазонов с цветами) на городских опорах наружного освещения и уход за ними, на устройство цветников на площади им. П.А. Столыпина, на Набережной Космонавтов (партер), на Набережной Космонавтов (нижний ярус), в сквере на Театральной площади, на устройство поливочного водопровода в Саду «Липки»</t>
  </si>
  <si>
    <t>Возмещение затрат организациям, осуществляющим вывоз и утилизацию (захоронение) крупногабаритных отходов с территории Волжского и Октябрьского районов города в период проведения весенних работ по благоустройству и санитарной очистке территории города</t>
  </si>
  <si>
    <t>Возмещение затрат организациям, в связи с оказанием услуги по утилизации (захоронению) твердых бытовых  отходов в период проведения весенних работ по благоустройству и санитарной очистке территории города</t>
  </si>
  <si>
    <t>Возмещение затрат  в связи с погребением  умерших (погибших), не имеющих супруга, близких родственников, иных родственников либо законных представителей умершего, а также умерших, личность которых не установлена</t>
  </si>
  <si>
    <t>3510530</t>
  </si>
  <si>
    <t xml:space="preserve">Субсидия на реализацию органами местного самоуправления полномочий по организации в границах городского округа водоснабжения населения и водоотведения </t>
  </si>
  <si>
    <t>5200100</t>
  </si>
  <si>
    <t>Реализация включенных в муниципальные целевые программы,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</si>
  <si>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Ведомственная целевая программа "Обеспечение доступности объектов благоустройства в приоритетных сферах жизнедеятельности для инвалидов и иных маломобильных групп населения " на 2012 год</t>
  </si>
  <si>
    <t>Проведение мероприятий по обследованию жилищного фонда на предмет аварийности и непригодности для проживания</t>
  </si>
  <si>
    <t>3510522</t>
  </si>
  <si>
    <t>7951500</t>
  </si>
  <si>
    <t>Ведомственная целевая программа "Капитальный ремонт зданий (помещений) муниципальных бань" на 2012 год</t>
  </si>
  <si>
    <t>Ведомственная целевая программа «Разборка путепровода через железную дорогу в створе ул. им. Орджоникидзе Г.К. в г. Саратове»  на 2012 год</t>
  </si>
  <si>
    <t>Проведение капитального ремонта (ремонта)муниципальных квартир в целях исполнения решений судов</t>
  </si>
  <si>
    <t>Возмещение затрат, связанных с осуществлением расходов по обеспечению надлежащего состояния имущества в сфере тепло-, водоснабжения и водоотведения, находящегося в муниципальной собственности, и не переданного в аренду и безвозмездное пользование</t>
  </si>
  <si>
    <t>3510523</t>
  </si>
  <si>
    <t>Возмещение затрат организациям, осуществляющим вывоз и утилизацию отходов с несанкционированных мест на территории муниципального образования "Город Саратов"</t>
  </si>
  <si>
    <t>3510524</t>
  </si>
  <si>
    <t>Ведомственная целевая программа «Обеспечение доступности объектов благоустройства и дорожного хозяйства в приоритетных сферах жизнедеятельности для инвалидов и иных маломобильных групп населения» на 2012 год</t>
  </si>
  <si>
    <t>Ведомственная целевая программа «Приобретение жилых помещений для исполнения решений судов» на 2012-2014 годы</t>
  </si>
  <si>
    <t>за 1 квартал 2013 года</t>
  </si>
  <si>
    <t>Ведомственная целевая программа "Муниципальная адресная программа по проведению капитального ремонта многоквартирных домов на территории муниципального образования "Город Саратов" на 2013 год</t>
  </si>
  <si>
    <t>Ведомственная целевая программа «Капитальный ремонт многоквартирных домов(замена, восстановление строительных конструкций)» на 2013 год</t>
  </si>
  <si>
    <t>Ведомственная целевая программа «Капитальный ремонт балконов многоквартирных домов» на 2013 год</t>
  </si>
  <si>
    <t>Резервные фонды местных администраций (проведение аварийно-восстановительных работ, связанных с ремонтом жилого дома)</t>
  </si>
  <si>
    <t>Ведомственная целевая программа "Приобретение коммунальной (специализированной) техники, машин и оборудования, средств  транспортных  для нужд муниципального образования «Город Саратов» на 2013 год</t>
  </si>
  <si>
    <t>Председатель комитета по финансам администрации муниципального образования "Город Саратов"</t>
  </si>
  <si>
    <t>А.И.Никитин</t>
  </si>
  <si>
    <t>к кассовому плану             1 квартала                  2013 года</t>
  </si>
  <si>
    <t xml:space="preserve"> к уточненному кассовому плану               1 квартала         2013 года</t>
  </si>
  <si>
    <t>Установка указателей с наименованиями улиц и номерами домов</t>
  </si>
  <si>
    <t>Возмещение затрат по сбору, вывозу мусора и благоустройству территорий, отведенных под места для приема и складирования снега, (снежных «сухих» свалок)</t>
  </si>
  <si>
    <t>Долгосрочная целевая программа "Энергосбережение и повышение энергетической эффективности на территории муниципального образования "Город Саратов" на 2012-2015 годы с перспективой до 2020 года</t>
  </si>
  <si>
    <t>Ведомственная целевая программа"Благоустройство территории Ленинского района муниципального образования "Город Саратов" на 2013 год"</t>
  </si>
  <si>
    <t>Ведомственная целевая программа"Благоустройство территории Заводского района муниципального образования "Город Саратов" на 2013 год"</t>
  </si>
  <si>
    <t>Ведомственная целевая программа"Благоустройство территории Октябрьского района муниципального образования "Город Саратов" на 2013 год"</t>
  </si>
  <si>
    <t>Ведомственная целевая программа"Благоустройство территории Фрунзенского района муниципального образования "Город Саратов" на 2013 год"</t>
  </si>
  <si>
    <t>Ведомственная целевая программа"Благоустройство территории Кировского района муниципального образования "Город Саратов" на 2013 год"</t>
  </si>
  <si>
    <t>Ведомственная целевая программа"Благоустройство территории Волжского района муниципального образования "Город Саратов" на 2013 год"</t>
  </si>
  <si>
    <t>Ведомственная целевая программа  "Ликвидация мест несанкционированного складирования отходов и рекультивация земель Маханного оврага в районе Парка Победы в Волжском районе  г. Саратова" на 2013 год"</t>
  </si>
  <si>
    <t>Кассовый план  
1 квартала   2013 года</t>
  </si>
  <si>
    <t>Уточненный кассовый план  
1 квартала       2013 года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</si>
</sst>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;[Red]\-#,##0.0;0.0"/>
  </numFmts>
  <fonts count="16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2"/>
      <name val="Times New Roman"/>
      <family val="1"/>
      <charset val="204"/>
    </font>
    <font>
      <sz val="10"/>
      <name val="Arial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4FA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255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Border="1"/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4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2" fontId="3" fillId="0" borderId="2" xfId="0" applyNumberFormat="1" applyFont="1" applyBorder="1"/>
    <xf numFmtId="165" fontId="3" fillId="0" borderId="2" xfId="0" applyNumberFormat="1" applyFont="1" applyBorder="1"/>
    <xf numFmtId="164" fontId="3" fillId="2" borderId="2" xfId="0" applyNumberFormat="1" applyFont="1" applyFill="1" applyBorder="1"/>
    <xf numFmtId="0" fontId="1" fillId="0" borderId="0" xfId="0" applyFont="1"/>
    <xf numFmtId="49" fontId="3" fillId="0" borderId="2" xfId="0" applyNumberFormat="1" applyFont="1" applyBorder="1" applyAlignment="1">
      <alignment horizontal="right" wrapText="1"/>
    </xf>
    <xf numFmtId="164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/>
    <xf numFmtId="0" fontId="0" fillId="0" borderId="0" xfId="0" applyFill="1"/>
    <xf numFmtId="0" fontId="2" fillId="0" borderId="2" xfId="0" applyFont="1" applyFill="1" applyBorder="1"/>
    <xf numFmtId="0" fontId="0" fillId="0" borderId="2" xfId="0" applyBorder="1"/>
    <xf numFmtId="0" fontId="3" fillId="0" borderId="3" xfId="0" applyFont="1" applyBorder="1" applyAlignment="1"/>
    <xf numFmtId="0" fontId="3" fillId="0" borderId="2" xfId="0" applyFont="1" applyBorder="1" applyAlignment="1"/>
    <xf numFmtId="0" fontId="2" fillId="0" borderId="2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49" fontId="3" fillId="0" borderId="7" xfId="0" applyNumberFormat="1" applyFont="1" applyBorder="1" applyAlignment="1">
      <alignment horizontal="right"/>
    </xf>
    <xf numFmtId="164" fontId="3" fillId="0" borderId="2" xfId="0" applyNumberFormat="1" applyFont="1" applyBorder="1" applyAlignment="1"/>
    <xf numFmtId="165" fontId="3" fillId="0" borderId="2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4" fillId="0" borderId="0" xfId="0" applyFont="1"/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/>
    <xf numFmtId="0" fontId="2" fillId="3" borderId="2" xfId="0" applyFont="1" applyFill="1" applyBorder="1" applyAlignment="1">
      <alignment horizontal="right"/>
    </xf>
    <xf numFmtId="49" fontId="2" fillId="3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right"/>
    </xf>
    <xf numFmtId="165" fontId="3" fillId="0" borderId="2" xfId="0" applyNumberFormat="1" applyFont="1" applyFill="1" applyBorder="1"/>
    <xf numFmtId="49" fontId="3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right" wrapText="1"/>
    </xf>
    <xf numFmtId="165" fontId="3" fillId="0" borderId="7" xfId="0" applyNumberFormat="1" applyFont="1" applyBorder="1"/>
    <xf numFmtId="165" fontId="3" fillId="0" borderId="2" xfId="5" applyNumberFormat="1" applyFont="1" applyFill="1" applyBorder="1" applyAlignment="1" applyProtection="1">
      <protection hidden="1"/>
    </xf>
    <xf numFmtId="0" fontId="3" fillId="0" borderId="7" xfId="0" applyFont="1" applyBorder="1" applyAlignment="1">
      <alignment vertical="center" wrapText="1"/>
    </xf>
    <xf numFmtId="164" fontId="3" fillId="0" borderId="7" xfId="0" applyNumberFormat="1" applyFont="1" applyBorder="1"/>
    <xf numFmtId="164" fontId="3" fillId="2" borderId="7" xfId="0" applyNumberFormat="1" applyFont="1" applyFill="1" applyBorder="1"/>
    <xf numFmtId="164" fontId="3" fillId="4" borderId="2" xfId="0" applyNumberFormat="1" applyFont="1" applyFill="1" applyBorder="1"/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3" fillId="0" borderId="7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2" xfId="0" applyFont="1" applyFill="1" applyBorder="1" applyAlignment="1">
      <alignment horizontal="right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49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/>
    <xf numFmtId="164" fontId="3" fillId="3" borderId="3" xfId="0" applyNumberFormat="1" applyFont="1" applyFill="1" applyBorder="1"/>
    <xf numFmtId="164" fontId="3" fillId="4" borderId="2" xfId="0" applyNumberFormat="1" applyFont="1" applyFill="1" applyBorder="1" applyAlignment="1"/>
    <xf numFmtId="165" fontId="3" fillId="4" borderId="2" xfId="0" applyNumberFormat="1" applyFont="1" applyFill="1" applyBorder="1"/>
    <xf numFmtId="0" fontId="3" fillId="5" borderId="2" xfId="0" applyFont="1" applyFill="1" applyBorder="1" applyAlignment="1"/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6" borderId="2" xfId="0" applyNumberFormat="1" applyFont="1" applyFill="1" applyBorder="1"/>
    <xf numFmtId="0" fontId="3" fillId="4" borderId="2" xfId="0" applyFont="1" applyFill="1" applyBorder="1" applyAlignment="1">
      <alignment horizontal="left" wrapText="1"/>
    </xf>
    <xf numFmtId="49" fontId="3" fillId="4" borderId="2" xfId="0" applyNumberFormat="1" applyFont="1" applyFill="1" applyBorder="1" applyAlignment="1">
      <alignment horizontal="right"/>
    </xf>
    <xf numFmtId="0" fontId="3" fillId="4" borderId="2" xfId="0" applyFont="1" applyFill="1" applyBorder="1" applyAlignment="1">
      <alignment horizontal="right"/>
    </xf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/>
    <xf numFmtId="0" fontId="3" fillId="4" borderId="2" xfId="0" applyFont="1" applyFill="1" applyBorder="1" applyAlignment="1">
      <alignment horizontal="right" wrapText="1"/>
    </xf>
    <xf numFmtId="0" fontId="2" fillId="4" borderId="2" xfId="0" applyFont="1" applyFill="1" applyBorder="1"/>
    <xf numFmtId="165" fontId="3" fillId="6" borderId="2" xfId="5" applyNumberFormat="1" applyFont="1" applyFill="1" applyBorder="1" applyAlignment="1" applyProtection="1">
      <protection hidden="1"/>
    </xf>
    <xf numFmtId="165" fontId="3" fillId="6" borderId="2" xfId="12" applyNumberFormat="1" applyFont="1" applyFill="1" applyBorder="1" applyAlignment="1" applyProtection="1">
      <protection hidden="1"/>
    </xf>
    <xf numFmtId="165" fontId="3" fillId="6" borderId="2" xfId="0" applyNumberFormat="1" applyFont="1" applyFill="1" applyBorder="1"/>
    <xf numFmtId="164" fontId="3" fillId="7" borderId="2" xfId="0" applyNumberFormat="1" applyFont="1" applyFill="1" applyBorder="1"/>
    <xf numFmtId="164" fontId="3" fillId="7" borderId="3" xfId="0" applyNumberFormat="1" applyFont="1" applyFill="1" applyBorder="1"/>
    <xf numFmtId="166" fontId="3" fillId="4" borderId="2" xfId="4" applyNumberFormat="1" applyFont="1" applyFill="1" applyBorder="1" applyAlignment="1" applyProtection="1">
      <protection hidden="1"/>
    </xf>
    <xf numFmtId="166" fontId="3" fillId="4" borderId="2" xfId="9" applyNumberFormat="1" applyFont="1" applyFill="1" applyBorder="1" applyAlignment="1" applyProtection="1">
      <protection hidden="1"/>
    </xf>
    <xf numFmtId="0" fontId="2" fillId="8" borderId="2" xfId="0" applyFont="1" applyFill="1" applyBorder="1" applyAlignment="1">
      <alignment horizontal="left"/>
    </xf>
    <xf numFmtId="0" fontId="2" fillId="8" borderId="2" xfId="0" applyFont="1" applyFill="1" applyBorder="1" applyAlignment="1">
      <alignment horizontal="center"/>
    </xf>
    <xf numFmtId="164" fontId="2" fillId="8" borderId="2" xfId="0" applyNumberFormat="1" applyFont="1" applyFill="1" applyBorder="1"/>
    <xf numFmtId="0" fontId="2" fillId="8" borderId="2" xfId="0" applyFont="1" applyFill="1" applyBorder="1" applyAlignment="1">
      <alignment horizontal="left" wrapText="1"/>
    </xf>
    <xf numFmtId="0" fontId="2" fillId="8" borderId="2" xfId="0" applyFont="1" applyFill="1" applyBorder="1" applyAlignment="1">
      <alignment horizontal="center" wrapText="1"/>
    </xf>
    <xf numFmtId="2" fontId="2" fillId="8" borderId="2" xfId="0" applyNumberFormat="1" applyFont="1" applyFill="1" applyBorder="1"/>
    <xf numFmtId="0" fontId="2" fillId="8" borderId="2" xfId="0" applyFont="1" applyFill="1" applyBorder="1"/>
    <xf numFmtId="0" fontId="9" fillId="0" borderId="0" xfId="0" applyFont="1" applyAlignment="1"/>
    <xf numFmtId="0" fontId="9" fillId="0" borderId="10" xfId="0" applyFont="1" applyBorder="1" applyAlignment="1"/>
    <xf numFmtId="0" fontId="8" fillId="0" borderId="0" xfId="0" applyFont="1"/>
    <xf numFmtId="0" fontId="8" fillId="0" borderId="0" xfId="0" applyFont="1" applyAlignment="1">
      <alignment horizontal="right"/>
    </xf>
    <xf numFmtId="49" fontId="3" fillId="0" borderId="3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64" fontId="3" fillId="4" borderId="2" xfId="0" applyNumberFormat="1" applyFont="1" applyFill="1" applyBorder="1" applyAlignment="1">
      <alignment horizontal="right" wrapText="1"/>
    </xf>
    <xf numFmtId="49" fontId="3" fillId="0" borderId="3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5" fontId="3" fillId="4" borderId="2" xfId="10" applyNumberFormat="1" applyFont="1" applyFill="1" applyBorder="1" applyAlignment="1" applyProtection="1">
      <alignment horizontal="right" wrapText="1"/>
      <protection hidden="1"/>
    </xf>
    <xf numFmtId="0" fontId="11" fillId="0" borderId="2" xfId="0" applyFont="1" applyBorder="1"/>
    <xf numFmtId="0" fontId="3" fillId="0" borderId="3" xfId="0" applyFont="1" applyBorder="1" applyAlignment="1">
      <alignment vertical="center" wrapText="1"/>
    </xf>
    <xf numFmtId="164" fontId="3" fillId="0" borderId="2" xfId="0" applyNumberFormat="1" applyFont="1" applyFill="1" applyBorder="1" applyAlignment="1"/>
    <xf numFmtId="164" fontId="3" fillId="4" borderId="2" xfId="15" applyNumberFormat="1" applyFont="1" applyFill="1" applyBorder="1" applyAlignment="1" applyProtection="1">
      <protection hidden="1"/>
    </xf>
    <xf numFmtId="165" fontId="3" fillId="4" borderId="2" xfId="0" applyNumberFormat="1" applyFont="1" applyFill="1" applyBorder="1" applyAlignment="1"/>
    <xf numFmtId="0" fontId="12" fillId="0" borderId="2" xfId="0" applyFont="1" applyBorder="1"/>
    <xf numFmtId="164" fontId="12" fillId="0" borderId="2" xfId="0" applyNumberFormat="1" applyFont="1" applyFill="1" applyBorder="1"/>
    <xf numFmtId="0" fontId="12" fillId="0" borderId="3" xfId="0" applyFont="1" applyBorder="1" applyAlignment="1"/>
    <xf numFmtId="49" fontId="12" fillId="0" borderId="2" xfId="0" applyNumberFormat="1" applyFont="1" applyBorder="1" applyAlignment="1">
      <alignment horizontal="right"/>
    </xf>
    <xf numFmtId="0" fontId="12" fillId="0" borderId="2" xfId="0" applyFont="1" applyBorder="1" applyAlignment="1"/>
    <xf numFmtId="0" fontId="13" fillId="0" borderId="2" xfId="0" applyFont="1" applyBorder="1"/>
    <xf numFmtId="0" fontId="12" fillId="0" borderId="2" xfId="0" applyFont="1" applyFill="1" applyBorder="1"/>
    <xf numFmtId="165" fontId="12" fillId="0" borderId="2" xfId="0" applyNumberFormat="1" applyFont="1" applyFill="1" applyBorder="1"/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166" fontId="3" fillId="0" borderId="2" xfId="3" applyNumberFormat="1" applyFont="1" applyFill="1" applyBorder="1" applyAlignment="1" applyProtection="1">
      <protection hidden="1"/>
    </xf>
    <xf numFmtId="166" fontId="3" fillId="0" borderId="2" xfId="8" applyNumberFormat="1" applyFont="1" applyFill="1" applyBorder="1" applyAlignment="1" applyProtection="1">
      <protection hidden="1"/>
    </xf>
    <xf numFmtId="49" fontId="2" fillId="0" borderId="2" xfId="0" applyNumberFormat="1" applyFont="1" applyBorder="1" applyAlignment="1">
      <alignment horizontal="right"/>
    </xf>
    <xf numFmtId="0" fontId="0" fillId="0" borderId="0" xfId="0" applyFont="1"/>
    <xf numFmtId="49" fontId="3" fillId="0" borderId="2" xfId="0" applyNumberFormat="1" applyFont="1" applyBorder="1" applyAlignment="1">
      <alignment horizontal="right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/>
    </xf>
    <xf numFmtId="49" fontId="2" fillId="8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3" fillId="0" borderId="0" xfId="0" applyFont="1" applyFill="1"/>
    <xf numFmtId="164" fontId="3" fillId="0" borderId="0" xfId="0" applyNumberFormat="1" applyFont="1" applyFill="1"/>
    <xf numFmtId="0" fontId="2" fillId="0" borderId="0" xfId="0" applyFont="1" applyFill="1"/>
    <xf numFmtId="0" fontId="0" fillId="0" borderId="0" xfId="0" applyFont="1" applyFill="1"/>
    <xf numFmtId="0" fontId="4" fillId="0" borderId="0" xfId="0" applyFont="1" applyFill="1"/>
    <xf numFmtId="0" fontId="14" fillId="0" borderId="2" xfId="0" applyFont="1" applyBorder="1" applyAlignment="1">
      <alignment horizontal="left" wrapText="1"/>
    </xf>
    <xf numFmtId="0" fontId="3" fillId="0" borderId="7" xfId="0" applyFont="1" applyFill="1" applyBorder="1" applyAlignment="1">
      <alignment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right"/>
    </xf>
    <xf numFmtId="49" fontId="3" fillId="0" borderId="7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2" fillId="8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wrapText="1"/>
    </xf>
    <xf numFmtId="0" fontId="3" fillId="4" borderId="5" xfId="0" applyFont="1" applyFill="1" applyBorder="1" applyAlignment="1">
      <alignment horizontal="left" wrapText="1"/>
    </xf>
    <xf numFmtId="0" fontId="3" fillId="4" borderId="7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49" fontId="3" fillId="4" borderId="3" xfId="0" applyNumberFormat="1" applyFont="1" applyFill="1" applyBorder="1" applyAlignment="1">
      <alignment horizontal="center" vertical="center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2" fillId="0" borderId="0" xfId="0" applyFont="1" applyFill="1" applyBorder="1" applyAlignment="1">
      <alignment wrapText="1"/>
    </xf>
    <xf numFmtId="0" fontId="8" fillId="0" borderId="10" xfId="0" applyFont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0" fillId="0" borderId="7" xfId="0" applyBorder="1" applyAlignment="1">
      <alignment horizontal="right" vertical="top" wrapText="1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/>
    <xf numFmtId="0" fontId="3" fillId="0" borderId="5" xfId="0" applyFont="1" applyBorder="1" applyAlignment="1"/>
    <xf numFmtId="0" fontId="3" fillId="0" borderId="7" xfId="0" applyFont="1" applyBorder="1" applyAlignment="1"/>
    <xf numFmtId="0" fontId="0" fillId="0" borderId="5" xfId="0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</cellXfs>
  <cellStyles count="21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7"/>
    <cellStyle name="Обычный 2 16" xfId="18"/>
    <cellStyle name="Обычный 2 17" xfId="19"/>
    <cellStyle name="Обычный 2 18" xfId="2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69" xfId="15"/>
    <cellStyle name="Обычный 2 7" xfId="7"/>
    <cellStyle name="Обычный 2 70" xfId="16"/>
    <cellStyle name="Обычный 2 8" xfId="8"/>
    <cellStyle name="Обычный 2 9" xfId="9"/>
  </cellStyles>
  <dxfs count="0"/>
  <tableStyles count="0" defaultTableStyle="TableStyleMedium9" defaultPivotStyle="PivotStyleLight16"/>
  <colors>
    <mruColors>
      <color rgb="FFD4FAE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4"/>
  <sheetViews>
    <sheetView tabSelected="1" zoomScale="80" zoomScaleNormal="80" zoomScaleSheetLayoutView="75" workbookViewId="0">
      <pane ySplit="6" topLeftCell="A281" activePane="bottomLeft" state="frozenSplit"/>
      <selection pane="bottomLeft" activeCell="J304" sqref="J304"/>
    </sheetView>
  </sheetViews>
  <sheetFormatPr defaultRowHeight="12.75"/>
  <cols>
    <col min="1" max="1" width="101.28515625" customWidth="1"/>
    <col min="2" max="2" width="12.85546875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7.28515625" customWidth="1"/>
    <col min="10" max="10" width="16.28515625" customWidth="1"/>
    <col min="11" max="11" width="17.5703125" customWidth="1"/>
    <col min="13" max="13" width="16.5703125" style="35" customWidth="1"/>
    <col min="14" max="14" width="9.42578125" bestFit="1" customWidth="1"/>
    <col min="15" max="15" width="9.28515625" bestFit="1" customWidth="1"/>
    <col min="16" max="16" width="16.85546875" bestFit="1" customWidth="1"/>
    <col min="17" max="17" width="15.5703125" bestFit="1" customWidth="1"/>
  </cols>
  <sheetData>
    <row r="1" spans="1:13" ht="23.25" customHeight="1">
      <c r="A1" s="179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80"/>
    </row>
    <row r="2" spans="1:13" ht="16.5" customHeight="1">
      <c r="A2" s="179" t="s">
        <v>148</v>
      </c>
      <c r="B2" s="179"/>
      <c r="C2" s="179"/>
      <c r="D2" s="179"/>
      <c r="E2" s="179"/>
      <c r="F2" s="179"/>
      <c r="G2" s="179"/>
      <c r="H2" s="179"/>
      <c r="I2" s="179"/>
      <c r="J2" s="179"/>
      <c r="K2" s="180"/>
    </row>
    <row r="3" spans="1:13" ht="18.75" customHeight="1">
      <c r="A3" s="2"/>
      <c r="B3" s="3"/>
      <c r="C3" s="3"/>
      <c r="D3" s="3"/>
      <c r="E3" s="3"/>
      <c r="F3" s="1"/>
      <c r="G3" s="4"/>
      <c r="H3" s="4"/>
      <c r="I3" s="4"/>
      <c r="K3" s="166" t="s">
        <v>1</v>
      </c>
      <c r="L3" s="5"/>
    </row>
    <row r="4" spans="1:13" ht="24" customHeight="1">
      <c r="A4" s="181" t="s">
        <v>2</v>
      </c>
      <c r="B4" s="182" t="s">
        <v>3</v>
      </c>
      <c r="C4" s="182"/>
      <c r="D4" s="182"/>
      <c r="E4" s="182"/>
      <c r="F4" s="182"/>
      <c r="G4" s="183" t="s">
        <v>168</v>
      </c>
      <c r="H4" s="183" t="s">
        <v>169</v>
      </c>
      <c r="I4" s="181" t="s">
        <v>4</v>
      </c>
      <c r="J4" s="188" t="s">
        <v>5</v>
      </c>
      <c r="K4" s="181"/>
      <c r="L4" s="78"/>
    </row>
    <row r="5" spans="1:13" ht="27.75" customHeight="1">
      <c r="A5" s="181"/>
      <c r="B5" s="182"/>
      <c r="C5" s="182"/>
      <c r="D5" s="182"/>
      <c r="E5" s="182"/>
      <c r="F5" s="182"/>
      <c r="G5" s="184"/>
      <c r="H5" s="186"/>
      <c r="I5" s="181"/>
      <c r="J5" s="183" t="s">
        <v>156</v>
      </c>
      <c r="K5" s="183" t="s">
        <v>157</v>
      </c>
      <c r="L5" s="199"/>
    </row>
    <row r="6" spans="1:13" ht="84" customHeight="1" thickBot="1">
      <c r="A6" s="181"/>
      <c r="B6" s="6" t="s">
        <v>6</v>
      </c>
      <c r="C6" s="7"/>
      <c r="D6" s="8"/>
      <c r="E6" s="9" t="s">
        <v>7</v>
      </c>
      <c r="F6" s="9" t="s">
        <v>8</v>
      </c>
      <c r="G6" s="185"/>
      <c r="H6" s="187"/>
      <c r="I6" s="181"/>
      <c r="J6" s="187"/>
      <c r="K6" s="187"/>
      <c r="L6" s="199"/>
    </row>
    <row r="7" spans="1:13" ht="23.25" customHeight="1" thickBot="1">
      <c r="A7" s="80">
        <v>1</v>
      </c>
      <c r="B7" s="6">
        <v>2</v>
      </c>
      <c r="C7" s="10"/>
      <c r="D7" s="11"/>
      <c r="E7" s="9">
        <v>3</v>
      </c>
      <c r="F7" s="9">
        <v>4</v>
      </c>
      <c r="G7" s="9">
        <v>5</v>
      </c>
      <c r="H7" s="81">
        <v>6</v>
      </c>
      <c r="I7" s="82">
        <v>7</v>
      </c>
      <c r="J7" s="80">
        <v>8</v>
      </c>
      <c r="K7" s="81">
        <v>9</v>
      </c>
      <c r="L7" s="78"/>
    </row>
    <row r="8" spans="1:13" ht="43.5" customHeight="1">
      <c r="A8" s="12" t="s">
        <v>9</v>
      </c>
      <c r="B8" s="13"/>
      <c r="C8" s="14"/>
      <c r="D8" s="14"/>
      <c r="E8" s="14"/>
      <c r="F8" s="15"/>
      <c r="G8" s="16">
        <f>G10+G47+G92+G280</f>
        <v>163165.58100000001</v>
      </c>
      <c r="H8" s="16">
        <f>H10+H47+H92+H280</f>
        <v>103857.09571000001</v>
      </c>
      <c r="I8" s="16">
        <f>I10+I47+I92+I280</f>
        <v>101570.92761000001</v>
      </c>
      <c r="J8" s="17">
        <f>I8/G8*100</f>
        <v>62.250216612779383</v>
      </c>
      <c r="K8" s="17">
        <f>I8/H8*100</f>
        <v>97.798736731110154</v>
      </c>
    </row>
    <row r="9" spans="1:13" ht="28.5" customHeight="1">
      <c r="A9" s="69" t="s">
        <v>10</v>
      </c>
      <c r="B9" s="9"/>
      <c r="C9" s="9"/>
      <c r="D9" s="9"/>
      <c r="E9" s="9"/>
      <c r="F9" s="18"/>
      <c r="G9" s="19"/>
      <c r="H9" s="19"/>
      <c r="I9" s="19"/>
      <c r="J9" s="19"/>
      <c r="K9" s="19"/>
    </row>
    <row r="10" spans="1:13" ht="34.5" customHeight="1">
      <c r="A10" s="200" t="s">
        <v>11</v>
      </c>
      <c r="B10" s="200"/>
      <c r="C10" s="200"/>
      <c r="D10" s="200"/>
      <c r="E10" s="200"/>
      <c r="F10" s="122"/>
      <c r="G10" s="118">
        <f>SUM(G11:G46)</f>
        <v>1000</v>
      </c>
      <c r="H10" s="118">
        <f>SUM(H11,H12,H15,H16,H17,H18,H19,H20,H21,H22,H24,H25,H43,H44,H45)</f>
        <v>1315.53936</v>
      </c>
      <c r="I10" s="118">
        <f>SUM(I11,I13,I15,I16,I17,I18,I19,I20,I21,I22,I24,I25,I43,I44,I45)</f>
        <v>1315.53936</v>
      </c>
      <c r="J10" s="118">
        <f>I10/G10*100</f>
        <v>131.55393599999999</v>
      </c>
      <c r="K10" s="118">
        <f t="shared" ref="K10:K15" si="0">I10/H10*100</f>
        <v>100</v>
      </c>
    </row>
    <row r="11" spans="1:13" ht="62.25" customHeight="1">
      <c r="A11" s="21" t="s">
        <v>12</v>
      </c>
      <c r="B11" s="9">
        <v>3500202</v>
      </c>
      <c r="C11" s="22"/>
      <c r="D11" s="22"/>
      <c r="E11" s="25" t="s">
        <v>13</v>
      </c>
      <c r="F11" s="24">
        <v>242</v>
      </c>
      <c r="G11" s="19">
        <v>1000</v>
      </c>
      <c r="H11" s="19">
        <v>709.01076</v>
      </c>
      <c r="I11" s="19">
        <v>709.01076</v>
      </c>
      <c r="J11" s="19">
        <f>I11/G11*100</f>
        <v>70.901075999999989</v>
      </c>
      <c r="K11" s="68">
        <f t="shared" si="0"/>
        <v>100</v>
      </c>
    </row>
    <row r="12" spans="1:13" ht="29.25" hidden="1" customHeight="1">
      <c r="A12" s="193" t="s">
        <v>141</v>
      </c>
      <c r="B12" s="9">
        <v>3500204</v>
      </c>
      <c r="C12" s="22"/>
      <c r="D12" s="22"/>
      <c r="E12" s="23" t="s">
        <v>17</v>
      </c>
      <c r="F12" s="24"/>
      <c r="G12" s="19"/>
      <c r="H12" s="19"/>
      <c r="I12" s="19">
        <f>SUM(I13:I14)</f>
        <v>0</v>
      </c>
      <c r="J12" s="19"/>
      <c r="K12" s="68" t="e">
        <f t="shared" si="0"/>
        <v>#DIV/0!</v>
      </c>
    </row>
    <row r="13" spans="1:13" ht="29.25" hidden="1" customHeight="1">
      <c r="A13" s="210"/>
      <c r="B13" s="9">
        <v>3500204</v>
      </c>
      <c r="C13" s="22"/>
      <c r="D13" s="22"/>
      <c r="E13" s="23" t="s">
        <v>17</v>
      </c>
      <c r="F13" s="24">
        <v>225</v>
      </c>
      <c r="G13" s="19"/>
      <c r="H13" s="19"/>
      <c r="I13" s="19"/>
      <c r="J13" s="19"/>
      <c r="K13" s="68" t="e">
        <f t="shared" si="0"/>
        <v>#DIV/0!</v>
      </c>
    </row>
    <row r="14" spans="1:13" ht="29.25" hidden="1" customHeight="1">
      <c r="A14" s="194"/>
      <c r="B14" s="9">
        <v>3500204</v>
      </c>
      <c r="C14" s="22"/>
      <c r="D14" s="22"/>
      <c r="E14" s="23" t="s">
        <v>17</v>
      </c>
      <c r="F14" s="24">
        <v>226</v>
      </c>
      <c r="G14" s="19"/>
      <c r="H14" s="19"/>
      <c r="I14" s="19">
        <v>0</v>
      </c>
      <c r="J14" s="19"/>
      <c r="K14" s="68" t="e">
        <f t="shared" si="0"/>
        <v>#DIV/0!</v>
      </c>
    </row>
    <row r="15" spans="1:13" ht="38.25" hidden="1" customHeight="1">
      <c r="A15" s="21" t="s">
        <v>136</v>
      </c>
      <c r="B15" s="9">
        <v>3500205</v>
      </c>
      <c r="C15" s="22"/>
      <c r="D15" s="22"/>
      <c r="E15" s="23" t="s">
        <v>17</v>
      </c>
      <c r="F15" s="24">
        <v>226</v>
      </c>
      <c r="G15" s="19"/>
      <c r="H15" s="19"/>
      <c r="I15" s="19"/>
      <c r="J15" s="19"/>
      <c r="K15" s="68" t="e">
        <f t="shared" si="0"/>
        <v>#DIV/0!</v>
      </c>
    </row>
    <row r="16" spans="1:13" s="1" customFormat="1" ht="67.5" hidden="1" customHeight="1">
      <c r="A16" s="156" t="s">
        <v>92</v>
      </c>
      <c r="B16" s="102" t="s">
        <v>14</v>
      </c>
      <c r="C16" s="24"/>
      <c r="D16" s="24"/>
      <c r="E16" s="25" t="s">
        <v>13</v>
      </c>
      <c r="F16" s="24">
        <v>242</v>
      </c>
      <c r="G16" s="62"/>
      <c r="H16" s="68"/>
      <c r="I16" s="68"/>
      <c r="J16" s="19"/>
      <c r="K16" s="27" t="e">
        <f t="shared" ref="K16:K43" si="1">I16/H16*100</f>
        <v>#DIV/0!</v>
      </c>
      <c r="M16" s="167"/>
    </row>
    <row r="17" spans="1:13" s="1" customFormat="1" ht="68.25" hidden="1" customHeight="1">
      <c r="A17" s="157" t="s">
        <v>107</v>
      </c>
      <c r="B17" s="102" t="s">
        <v>16</v>
      </c>
      <c r="C17" s="103"/>
      <c r="D17" s="103"/>
      <c r="E17" s="102" t="s">
        <v>17</v>
      </c>
      <c r="F17" s="103">
        <v>310</v>
      </c>
      <c r="G17" s="135"/>
      <c r="H17" s="135"/>
      <c r="I17" s="145"/>
      <c r="J17" s="19"/>
      <c r="K17" s="27" t="e">
        <f t="shared" si="1"/>
        <v>#DIV/0!</v>
      </c>
      <c r="M17" s="167"/>
    </row>
    <row r="18" spans="1:13" s="1" customFormat="1" ht="44.25" hidden="1" customHeight="1">
      <c r="A18" s="156" t="s">
        <v>102</v>
      </c>
      <c r="B18" s="102" t="s">
        <v>20</v>
      </c>
      <c r="C18" s="24"/>
      <c r="D18" s="24"/>
      <c r="E18" s="25" t="s">
        <v>13</v>
      </c>
      <c r="F18" s="24">
        <v>242</v>
      </c>
      <c r="G18" s="19"/>
      <c r="H18" s="68"/>
      <c r="I18" s="68"/>
      <c r="J18" s="19"/>
      <c r="K18" s="27" t="e">
        <f t="shared" si="1"/>
        <v>#DIV/0!</v>
      </c>
      <c r="M18" s="168"/>
    </row>
    <row r="19" spans="1:13" s="1" customFormat="1" ht="48" hidden="1" customHeight="1">
      <c r="A19" s="156" t="s">
        <v>103</v>
      </c>
      <c r="B19" s="102" t="s">
        <v>20</v>
      </c>
      <c r="C19" s="24"/>
      <c r="D19" s="24"/>
      <c r="E19" s="25" t="s">
        <v>13</v>
      </c>
      <c r="F19" s="24">
        <v>242</v>
      </c>
      <c r="G19" s="19"/>
      <c r="H19" s="68"/>
      <c r="I19" s="68"/>
      <c r="J19" s="19"/>
      <c r="K19" s="27" t="e">
        <f t="shared" si="1"/>
        <v>#DIV/0!</v>
      </c>
      <c r="M19" s="167"/>
    </row>
    <row r="20" spans="1:13" s="1" customFormat="1" ht="64.5" hidden="1" customHeight="1">
      <c r="A20" s="157" t="s">
        <v>108</v>
      </c>
      <c r="B20" s="102" t="s">
        <v>22</v>
      </c>
      <c r="C20" s="103"/>
      <c r="D20" s="103"/>
      <c r="E20" s="102" t="s">
        <v>17</v>
      </c>
      <c r="F20" s="103">
        <v>310</v>
      </c>
      <c r="G20" s="68"/>
      <c r="H20" s="19"/>
      <c r="I20" s="19"/>
      <c r="J20" s="68"/>
      <c r="K20" s="27" t="e">
        <f t="shared" si="1"/>
        <v>#DIV/0!</v>
      </c>
      <c r="M20" s="167"/>
    </row>
    <row r="21" spans="1:13" s="1" customFormat="1" ht="64.5" hidden="1" customHeight="1">
      <c r="A21" s="157" t="s">
        <v>109</v>
      </c>
      <c r="B21" s="102" t="s">
        <v>22</v>
      </c>
      <c r="C21" s="103"/>
      <c r="D21" s="103"/>
      <c r="E21" s="102" t="s">
        <v>17</v>
      </c>
      <c r="F21" s="103">
        <v>310</v>
      </c>
      <c r="G21" s="141"/>
      <c r="H21" s="19"/>
      <c r="I21" s="19"/>
      <c r="J21" s="68"/>
      <c r="K21" s="27" t="e">
        <f t="shared" si="1"/>
        <v>#DIV/0!</v>
      </c>
      <c r="M21" s="167"/>
    </row>
    <row r="22" spans="1:13" ht="45" hidden="1" customHeight="1">
      <c r="A22" s="172" t="s">
        <v>150</v>
      </c>
      <c r="B22" s="24">
        <v>7951800</v>
      </c>
      <c r="C22" s="24"/>
      <c r="D22" s="24"/>
      <c r="E22" s="25" t="s">
        <v>13</v>
      </c>
      <c r="F22" s="24">
        <v>242</v>
      </c>
      <c r="G22" s="19"/>
      <c r="H22" s="19">
        <v>0</v>
      </c>
      <c r="I22" s="19"/>
      <c r="J22" s="19" t="e">
        <f t="shared" ref="J22:J43" si="2">I22/G22*100</f>
        <v>#DIV/0!</v>
      </c>
      <c r="K22" s="63"/>
    </row>
    <row r="23" spans="1:13" ht="45" hidden="1" customHeight="1">
      <c r="A23" s="172" t="s">
        <v>151</v>
      </c>
      <c r="B23" s="24">
        <v>7951900</v>
      </c>
      <c r="C23" s="24"/>
      <c r="D23" s="24"/>
      <c r="E23" s="25" t="s">
        <v>13</v>
      </c>
      <c r="F23" s="24">
        <v>242</v>
      </c>
      <c r="G23" s="19"/>
      <c r="H23" s="19"/>
      <c r="I23" s="19"/>
      <c r="J23" s="19"/>
      <c r="K23" s="63"/>
    </row>
    <row r="24" spans="1:13" ht="62.25" hidden="1" customHeight="1">
      <c r="A24" s="21" t="s">
        <v>149</v>
      </c>
      <c r="B24" s="24">
        <v>7955200</v>
      </c>
      <c r="C24" s="24"/>
      <c r="D24" s="24"/>
      <c r="E24" s="25" t="s">
        <v>13</v>
      </c>
      <c r="F24" s="24" t="s">
        <v>15</v>
      </c>
      <c r="G24" s="19"/>
      <c r="H24" s="19"/>
      <c r="I24" s="19"/>
      <c r="J24" s="19"/>
      <c r="K24" s="63" t="e">
        <f t="shared" si="1"/>
        <v>#DIV/0!</v>
      </c>
      <c r="L24" s="5"/>
    </row>
    <row r="25" spans="1:13" ht="39.75" hidden="1" customHeight="1">
      <c r="A25" s="101" t="s">
        <v>125</v>
      </c>
      <c r="B25" s="103">
        <v>7955300</v>
      </c>
      <c r="C25" s="24"/>
      <c r="D25" s="24"/>
      <c r="E25" s="25" t="s">
        <v>17</v>
      </c>
      <c r="F25" s="24" t="s">
        <v>18</v>
      </c>
      <c r="G25" s="19"/>
      <c r="H25" s="68"/>
      <c r="I25" s="19"/>
      <c r="J25" s="19"/>
      <c r="K25" s="63" t="e">
        <f t="shared" si="1"/>
        <v>#DIV/0!</v>
      </c>
      <c r="L25" s="5"/>
    </row>
    <row r="26" spans="1:13" ht="18.75" hidden="1" customHeight="1">
      <c r="A26" s="101" t="s">
        <v>19</v>
      </c>
      <c r="B26" s="103" t="s">
        <v>20</v>
      </c>
      <c r="C26" s="24"/>
      <c r="D26" s="24"/>
      <c r="E26" s="25" t="s">
        <v>13</v>
      </c>
      <c r="F26" s="24" t="s">
        <v>15</v>
      </c>
      <c r="G26" s="19"/>
      <c r="H26" s="68"/>
      <c r="I26" s="19"/>
      <c r="J26" s="19" t="e">
        <f t="shared" si="2"/>
        <v>#DIV/0!</v>
      </c>
      <c r="K26" s="63" t="e">
        <f t="shared" si="1"/>
        <v>#DIV/0!</v>
      </c>
    </row>
    <row r="27" spans="1:13" ht="37.5" hidden="1" customHeight="1">
      <c r="A27" s="101" t="s">
        <v>21</v>
      </c>
      <c r="B27" s="103" t="s">
        <v>22</v>
      </c>
      <c r="C27" s="24"/>
      <c r="D27" s="24"/>
      <c r="E27" s="25" t="s">
        <v>17</v>
      </c>
      <c r="F27" s="24" t="s">
        <v>18</v>
      </c>
      <c r="G27" s="19"/>
      <c r="H27" s="68"/>
      <c r="I27" s="19"/>
      <c r="J27" s="19" t="e">
        <f t="shared" si="2"/>
        <v>#DIV/0!</v>
      </c>
      <c r="K27" s="63" t="e">
        <f t="shared" si="1"/>
        <v>#DIV/0!</v>
      </c>
    </row>
    <row r="28" spans="1:13" ht="37.5" hidden="1" customHeight="1">
      <c r="A28" s="101" t="s">
        <v>23</v>
      </c>
      <c r="B28" s="103">
        <v>1020102</v>
      </c>
      <c r="C28" s="24"/>
      <c r="D28" s="24"/>
      <c r="E28" s="25" t="s">
        <v>24</v>
      </c>
      <c r="F28" s="24">
        <v>310</v>
      </c>
      <c r="G28" s="19"/>
      <c r="H28" s="106"/>
      <c r="I28" s="26"/>
      <c r="J28" s="19" t="e">
        <f t="shared" si="2"/>
        <v>#DIV/0!</v>
      </c>
      <c r="K28" s="63" t="e">
        <f t="shared" si="1"/>
        <v>#DIV/0!</v>
      </c>
    </row>
    <row r="29" spans="1:13" ht="18.75" hidden="1" customHeight="1">
      <c r="A29" s="101" t="s">
        <v>25</v>
      </c>
      <c r="B29" s="103">
        <v>3500201</v>
      </c>
      <c r="C29" s="24"/>
      <c r="D29" s="24"/>
      <c r="E29" s="25" t="s">
        <v>17</v>
      </c>
      <c r="F29" s="24">
        <v>225</v>
      </c>
      <c r="G29" s="19"/>
      <c r="H29" s="96"/>
      <c r="I29" s="26"/>
      <c r="J29" s="19" t="e">
        <f t="shared" si="2"/>
        <v>#DIV/0!</v>
      </c>
      <c r="K29" s="63" t="e">
        <f t="shared" si="1"/>
        <v>#DIV/0!</v>
      </c>
    </row>
    <row r="30" spans="1:13" ht="18.75" hidden="1" customHeight="1">
      <c r="A30" s="101" t="s">
        <v>104</v>
      </c>
      <c r="B30" s="103">
        <v>3500201</v>
      </c>
      <c r="C30" s="24"/>
      <c r="D30" s="24"/>
      <c r="E30" s="25" t="s">
        <v>17</v>
      </c>
      <c r="F30" s="24">
        <v>225</v>
      </c>
      <c r="G30" s="19"/>
      <c r="H30" s="96"/>
      <c r="I30" s="27"/>
      <c r="J30" s="19" t="e">
        <f t="shared" si="2"/>
        <v>#DIV/0!</v>
      </c>
      <c r="K30" s="63" t="e">
        <f t="shared" si="1"/>
        <v>#DIV/0!</v>
      </c>
    </row>
    <row r="31" spans="1:13" ht="18.75" hidden="1" customHeight="1">
      <c r="A31" s="101"/>
      <c r="B31" s="103"/>
      <c r="C31" s="24"/>
      <c r="D31" s="24"/>
      <c r="E31" s="25"/>
      <c r="F31" s="24"/>
      <c r="G31" s="19"/>
      <c r="H31" s="146"/>
      <c r="I31" s="96"/>
      <c r="J31" s="19" t="e">
        <f t="shared" si="2"/>
        <v>#DIV/0!</v>
      </c>
      <c r="K31" s="63" t="e">
        <f t="shared" si="1"/>
        <v>#DIV/0!</v>
      </c>
    </row>
    <row r="32" spans="1:13" ht="37.5" hidden="1" customHeight="1">
      <c r="A32" s="101" t="s">
        <v>26</v>
      </c>
      <c r="B32" s="103">
        <v>3500304</v>
      </c>
      <c r="C32" s="24"/>
      <c r="D32" s="24"/>
      <c r="E32" s="25" t="s">
        <v>24</v>
      </c>
      <c r="F32" s="24">
        <v>310</v>
      </c>
      <c r="G32" s="19"/>
      <c r="H32" s="106"/>
      <c r="I32" s="26"/>
      <c r="J32" s="19" t="e">
        <f t="shared" si="2"/>
        <v>#DIV/0!</v>
      </c>
      <c r="K32" s="63" t="e">
        <f t="shared" si="1"/>
        <v>#DIV/0!</v>
      </c>
    </row>
    <row r="33" spans="1:13" ht="18.75" hidden="1" customHeight="1">
      <c r="A33" s="201" t="s">
        <v>27</v>
      </c>
      <c r="B33" s="103">
        <v>7951800</v>
      </c>
      <c r="C33" s="40"/>
      <c r="D33" s="24"/>
      <c r="E33" s="25" t="s">
        <v>28</v>
      </c>
      <c r="F33" s="24">
        <v>226</v>
      </c>
      <c r="G33" s="19"/>
      <c r="H33" s="68"/>
      <c r="I33" s="19"/>
      <c r="J33" s="19" t="e">
        <f t="shared" si="2"/>
        <v>#DIV/0!</v>
      </c>
      <c r="K33" s="63" t="e">
        <f t="shared" si="1"/>
        <v>#DIV/0!</v>
      </c>
    </row>
    <row r="34" spans="1:13" ht="18.75" hidden="1" customHeight="1">
      <c r="A34" s="202"/>
      <c r="B34" s="103">
        <v>7951800</v>
      </c>
      <c r="C34" s="40"/>
      <c r="D34" s="24"/>
      <c r="E34" s="25" t="s">
        <v>13</v>
      </c>
      <c r="F34" s="24">
        <v>242</v>
      </c>
      <c r="G34" s="19"/>
      <c r="H34" s="68"/>
      <c r="I34" s="19"/>
      <c r="J34" s="19" t="e">
        <f t="shared" si="2"/>
        <v>#DIV/0!</v>
      </c>
      <c r="K34" s="63" t="e">
        <f t="shared" si="1"/>
        <v>#DIV/0!</v>
      </c>
    </row>
    <row r="35" spans="1:13" ht="18.75" hidden="1" customHeight="1">
      <c r="A35" s="203" t="s">
        <v>29</v>
      </c>
      <c r="B35" s="103">
        <v>7951900</v>
      </c>
      <c r="C35" s="40"/>
      <c r="D35" s="24"/>
      <c r="E35" s="25" t="s">
        <v>24</v>
      </c>
      <c r="F35" s="24">
        <v>310</v>
      </c>
      <c r="G35" s="19"/>
      <c r="H35" s="68"/>
      <c r="I35" s="19"/>
      <c r="J35" s="19" t="e">
        <f t="shared" si="2"/>
        <v>#DIV/0!</v>
      </c>
      <c r="K35" s="63" t="e">
        <f t="shared" si="1"/>
        <v>#DIV/0!</v>
      </c>
    </row>
    <row r="36" spans="1:13" ht="18.75" hidden="1" customHeight="1">
      <c r="A36" s="204"/>
      <c r="B36" s="103">
        <v>7951900</v>
      </c>
      <c r="C36" s="40"/>
      <c r="D36" s="24"/>
      <c r="E36" s="25" t="s">
        <v>30</v>
      </c>
      <c r="F36" s="24">
        <v>310</v>
      </c>
      <c r="G36" s="19"/>
      <c r="H36" s="68"/>
      <c r="I36" s="19"/>
      <c r="J36" s="19" t="e">
        <f t="shared" si="2"/>
        <v>#DIV/0!</v>
      </c>
      <c r="K36" s="63" t="e">
        <f t="shared" si="1"/>
        <v>#DIV/0!</v>
      </c>
    </row>
    <row r="37" spans="1:13" ht="18.75" hidden="1" customHeight="1">
      <c r="A37" s="205"/>
      <c r="B37" s="103">
        <v>7951900</v>
      </c>
      <c r="C37" s="40"/>
      <c r="D37" s="24"/>
      <c r="E37" s="25" t="s">
        <v>31</v>
      </c>
      <c r="F37" s="24">
        <v>310</v>
      </c>
      <c r="G37" s="19"/>
      <c r="H37" s="68"/>
      <c r="I37" s="19"/>
      <c r="J37" s="19" t="e">
        <f t="shared" si="2"/>
        <v>#DIV/0!</v>
      </c>
      <c r="K37" s="63" t="e">
        <f t="shared" si="1"/>
        <v>#DIV/0!</v>
      </c>
    </row>
    <row r="38" spans="1:13" ht="37.5" hidden="1" customHeight="1">
      <c r="A38" s="104" t="s">
        <v>32</v>
      </c>
      <c r="B38" s="103">
        <v>7952000</v>
      </c>
      <c r="C38" s="40"/>
      <c r="D38" s="24"/>
      <c r="E38" s="25" t="s">
        <v>17</v>
      </c>
      <c r="F38" s="24">
        <v>226</v>
      </c>
      <c r="G38" s="19"/>
      <c r="H38" s="68"/>
      <c r="I38" s="19"/>
      <c r="J38" s="19" t="e">
        <f t="shared" si="2"/>
        <v>#DIV/0!</v>
      </c>
      <c r="K38" s="63" t="e">
        <f t="shared" si="1"/>
        <v>#DIV/0!</v>
      </c>
    </row>
    <row r="39" spans="1:13" ht="37.5" hidden="1" customHeight="1">
      <c r="A39" s="104" t="s">
        <v>33</v>
      </c>
      <c r="B39" s="103">
        <v>7954000</v>
      </c>
      <c r="C39" s="40"/>
      <c r="D39" s="24"/>
      <c r="E39" s="25" t="s">
        <v>17</v>
      </c>
      <c r="F39" s="24">
        <v>310</v>
      </c>
      <c r="G39" s="19"/>
      <c r="H39" s="68"/>
      <c r="I39" s="19"/>
      <c r="J39" s="19" t="e">
        <f t="shared" si="2"/>
        <v>#DIV/0!</v>
      </c>
      <c r="K39" s="63" t="e">
        <f t="shared" si="1"/>
        <v>#DIV/0!</v>
      </c>
    </row>
    <row r="40" spans="1:13" ht="18.75" hidden="1" customHeight="1">
      <c r="A40" s="201" t="s">
        <v>88</v>
      </c>
      <c r="B40" s="206">
        <v>3500204</v>
      </c>
      <c r="C40" s="83"/>
      <c r="D40" s="72"/>
      <c r="E40" s="208" t="s">
        <v>17</v>
      </c>
      <c r="F40" s="24">
        <v>225</v>
      </c>
      <c r="G40" s="19"/>
      <c r="H40" s="68"/>
      <c r="I40" s="19"/>
      <c r="J40" s="19" t="e">
        <f t="shared" si="2"/>
        <v>#DIV/0!</v>
      </c>
      <c r="K40" s="63" t="e">
        <f t="shared" si="1"/>
        <v>#DIV/0!</v>
      </c>
    </row>
    <row r="41" spans="1:13" ht="18.75" hidden="1" customHeight="1">
      <c r="A41" s="202"/>
      <c r="B41" s="207"/>
      <c r="C41" s="83"/>
      <c r="D41" s="72"/>
      <c r="E41" s="209"/>
      <c r="F41" s="24">
        <v>226</v>
      </c>
      <c r="G41" s="19"/>
      <c r="H41" s="68"/>
      <c r="I41" s="19"/>
      <c r="J41" s="19" t="e">
        <f t="shared" si="2"/>
        <v>#DIV/0!</v>
      </c>
      <c r="K41" s="63" t="e">
        <f t="shared" si="1"/>
        <v>#DIV/0!</v>
      </c>
    </row>
    <row r="42" spans="1:13" ht="18.75" hidden="1" customHeight="1">
      <c r="A42" s="101" t="s">
        <v>93</v>
      </c>
      <c r="B42" s="103">
        <v>3500300</v>
      </c>
      <c r="C42" s="24"/>
      <c r="D42" s="24"/>
      <c r="E42" s="25" t="s">
        <v>94</v>
      </c>
      <c r="F42" s="24">
        <v>226</v>
      </c>
      <c r="G42" s="19"/>
      <c r="H42" s="68"/>
      <c r="I42" s="27"/>
      <c r="J42" s="19" t="e">
        <f t="shared" si="2"/>
        <v>#DIV/0!</v>
      </c>
      <c r="K42" s="63" t="e">
        <f t="shared" si="1"/>
        <v>#DIV/0!</v>
      </c>
    </row>
    <row r="43" spans="1:13" s="1" customFormat="1" ht="37.5" hidden="1">
      <c r="A43" s="101" t="s">
        <v>147</v>
      </c>
      <c r="B43" s="106">
        <v>7955500</v>
      </c>
      <c r="C43" s="18"/>
      <c r="D43" s="18"/>
      <c r="E43" s="18">
        <v>500</v>
      </c>
      <c r="F43" s="24">
        <v>310</v>
      </c>
      <c r="G43" s="19"/>
      <c r="H43" s="68"/>
      <c r="I43" s="18"/>
      <c r="J43" s="19" t="e">
        <f t="shared" si="2"/>
        <v>#DIV/0!</v>
      </c>
      <c r="K43" s="63" t="e">
        <f t="shared" si="1"/>
        <v>#DIV/0!</v>
      </c>
      <c r="M43" s="169"/>
    </row>
    <row r="44" spans="1:13" ht="36" hidden="1" customHeight="1">
      <c r="A44" s="189" t="s">
        <v>152</v>
      </c>
      <c r="B44" s="25" t="s">
        <v>34</v>
      </c>
      <c r="C44" s="40"/>
      <c r="D44" s="24"/>
      <c r="E44" s="25" t="s">
        <v>17</v>
      </c>
      <c r="F44" s="24">
        <v>225</v>
      </c>
      <c r="G44" s="64"/>
      <c r="H44" s="19">
        <v>0</v>
      </c>
      <c r="I44" s="19"/>
      <c r="J44" s="19"/>
      <c r="K44" s="19" t="e">
        <f t="shared" ref="K44:K53" si="3">I44/H44*100</f>
        <v>#DIV/0!</v>
      </c>
    </row>
    <row r="45" spans="1:13" ht="39" customHeight="1">
      <c r="A45" s="190"/>
      <c r="B45" s="25" t="s">
        <v>34</v>
      </c>
      <c r="C45" s="24"/>
      <c r="D45" s="24"/>
      <c r="E45" s="25" t="s">
        <v>17</v>
      </c>
      <c r="F45" s="24">
        <v>226</v>
      </c>
      <c r="G45" s="64"/>
      <c r="H45" s="95">
        <v>606.52859999999998</v>
      </c>
      <c r="I45" s="95">
        <v>606.52859999999998</v>
      </c>
      <c r="J45" s="19"/>
      <c r="K45" s="27">
        <f t="shared" ref="K45" si="4">I45/H45*100</f>
        <v>100</v>
      </c>
    </row>
    <row r="46" spans="1:13" ht="37.5" hidden="1" customHeight="1">
      <c r="A46" s="104" t="s">
        <v>110</v>
      </c>
      <c r="B46" s="105">
        <v>7955300</v>
      </c>
      <c r="C46" s="106"/>
      <c r="D46" s="106"/>
      <c r="E46" s="102" t="s">
        <v>17</v>
      </c>
      <c r="F46" s="103">
        <v>310</v>
      </c>
      <c r="G46" s="109">
        <v>0</v>
      </c>
      <c r="H46" s="110">
        <v>0</v>
      </c>
      <c r="I46" s="111">
        <v>0</v>
      </c>
      <c r="J46" s="96">
        <v>0</v>
      </c>
      <c r="K46" s="96">
        <v>0</v>
      </c>
    </row>
    <row r="47" spans="1:13" ht="27" customHeight="1">
      <c r="A47" s="116" t="s">
        <v>35</v>
      </c>
      <c r="B47" s="117"/>
      <c r="C47" s="116"/>
      <c r="D47" s="116"/>
      <c r="E47" s="117"/>
      <c r="F47" s="117"/>
      <c r="G47" s="118">
        <f>SUM(G52,G53,G61,G62,G63,G64,G65,G67,G68,G69,G70,G80,G84,G85,G86,G87,G88,G89,G91)</f>
        <v>33978.85</v>
      </c>
      <c r="H47" s="118">
        <f>SUM(H52:H91)</f>
        <v>17098.015760000002</v>
      </c>
      <c r="I47" s="118">
        <f>SUM(I52:I91)</f>
        <v>17098.015660000005</v>
      </c>
      <c r="J47" s="118">
        <f t="shared" ref="J47:J51" si="5">I47/G47*100</f>
        <v>50.319583093600883</v>
      </c>
      <c r="K47" s="118">
        <f t="shared" si="3"/>
        <v>99.999999415136827</v>
      </c>
    </row>
    <row r="48" spans="1:13" ht="18.75" hidden="1" customHeight="1">
      <c r="A48" s="18" t="s">
        <v>36</v>
      </c>
      <c r="B48" s="9"/>
      <c r="C48" s="18">
        <v>0</v>
      </c>
      <c r="D48" s="18"/>
      <c r="E48" s="9"/>
      <c r="F48" s="9"/>
      <c r="G48" s="19"/>
      <c r="H48" s="19"/>
      <c r="I48" s="19"/>
      <c r="J48" s="17" t="e">
        <f t="shared" si="5"/>
        <v>#DIV/0!</v>
      </c>
      <c r="K48" s="118" t="e">
        <f t="shared" si="3"/>
        <v>#DIV/0!</v>
      </c>
    </row>
    <row r="49" spans="1:12" ht="18.75" hidden="1" customHeight="1">
      <c r="A49" s="18" t="s">
        <v>37</v>
      </c>
      <c r="B49" s="9"/>
      <c r="C49" s="18">
        <v>5580000</v>
      </c>
      <c r="D49" s="18"/>
      <c r="E49" s="9"/>
      <c r="F49" s="9"/>
      <c r="G49" s="19"/>
      <c r="H49" s="19"/>
      <c r="I49" s="19"/>
      <c r="J49" s="17" t="e">
        <f t="shared" si="5"/>
        <v>#DIV/0!</v>
      </c>
      <c r="K49" s="118" t="e">
        <f t="shared" si="3"/>
        <v>#DIV/0!</v>
      </c>
    </row>
    <row r="50" spans="1:12" ht="18.75" hidden="1" customHeight="1">
      <c r="A50" s="18" t="s">
        <v>38</v>
      </c>
      <c r="B50" s="9"/>
      <c r="C50" s="18">
        <v>0</v>
      </c>
      <c r="D50" s="18"/>
      <c r="E50" s="9"/>
      <c r="F50" s="9"/>
      <c r="G50" s="19"/>
      <c r="H50" s="19"/>
      <c r="I50" s="19"/>
      <c r="J50" s="17" t="e">
        <f t="shared" si="5"/>
        <v>#DIV/0!</v>
      </c>
      <c r="K50" s="118" t="e">
        <f t="shared" si="3"/>
        <v>#DIV/0!</v>
      </c>
    </row>
    <row r="51" spans="1:12" ht="18.75" hidden="1" customHeight="1">
      <c r="A51" s="18" t="s">
        <v>37</v>
      </c>
      <c r="B51" s="9"/>
      <c r="C51" s="18">
        <v>4064300</v>
      </c>
      <c r="D51" s="18"/>
      <c r="E51" s="9"/>
      <c r="F51" s="9"/>
      <c r="G51" s="19"/>
      <c r="H51" s="19"/>
      <c r="I51" s="19"/>
      <c r="J51" s="17" t="e">
        <f t="shared" si="5"/>
        <v>#DIV/0!</v>
      </c>
      <c r="K51" s="118" t="e">
        <f t="shared" si="3"/>
        <v>#DIV/0!</v>
      </c>
    </row>
    <row r="52" spans="1:12" ht="31.5" hidden="1" customHeight="1">
      <c r="A52" s="201" t="s">
        <v>23</v>
      </c>
      <c r="B52" s="103">
        <v>1020102</v>
      </c>
      <c r="C52" s="103"/>
      <c r="D52" s="103"/>
      <c r="E52" s="102" t="s">
        <v>24</v>
      </c>
      <c r="F52" s="103">
        <v>226</v>
      </c>
      <c r="G52" s="114"/>
      <c r="H52" s="158"/>
      <c r="I52" s="158"/>
      <c r="J52" s="31" t="e">
        <f>I52/G52*100</f>
        <v>#DIV/0!</v>
      </c>
      <c r="K52" s="31" t="e">
        <f t="shared" si="3"/>
        <v>#DIV/0!</v>
      </c>
    </row>
    <row r="53" spans="1:12" ht="36.75" customHeight="1">
      <c r="A53" s="202"/>
      <c r="B53" s="103">
        <v>1020102</v>
      </c>
      <c r="C53" s="103"/>
      <c r="D53" s="103"/>
      <c r="E53" s="102" t="s">
        <v>24</v>
      </c>
      <c r="F53" s="103">
        <v>310</v>
      </c>
      <c r="G53" s="115">
        <v>12364.85</v>
      </c>
      <c r="H53" s="159">
        <v>4398.6406200000001</v>
      </c>
      <c r="I53" s="159">
        <v>4398.6405199999999</v>
      </c>
      <c r="J53" s="31">
        <f>I53/G53*100</f>
        <v>35.573747518166414</v>
      </c>
      <c r="K53" s="31">
        <f t="shared" si="3"/>
        <v>99.999997726570342</v>
      </c>
    </row>
    <row r="54" spans="1:12" ht="18.75" hidden="1" customHeight="1">
      <c r="A54" s="77" t="s">
        <v>39</v>
      </c>
      <c r="B54" s="84">
        <v>3510501</v>
      </c>
      <c r="C54" s="84"/>
      <c r="D54" s="84"/>
      <c r="E54" s="25" t="s">
        <v>17</v>
      </c>
      <c r="F54" s="24">
        <v>225</v>
      </c>
      <c r="G54" s="66"/>
      <c r="H54" s="66"/>
      <c r="I54" s="67"/>
      <c r="J54" s="19" t="e">
        <f>I54/G54*100</f>
        <v>#DIV/0!</v>
      </c>
      <c r="K54" s="19" t="e">
        <f>I54/H54*100</f>
        <v>#DIV/0!</v>
      </c>
    </row>
    <row r="55" spans="1:12" ht="18.75" hidden="1" customHeight="1">
      <c r="A55" s="77" t="s">
        <v>40</v>
      </c>
      <c r="B55" s="84">
        <v>3510503</v>
      </c>
      <c r="C55" s="84"/>
      <c r="D55" s="84"/>
      <c r="E55" s="25" t="s">
        <v>17</v>
      </c>
      <c r="F55" s="24">
        <v>225</v>
      </c>
      <c r="G55" s="19"/>
      <c r="H55" s="19"/>
      <c r="I55" s="28"/>
      <c r="J55" s="19" t="e">
        <f>I55/G55*100</f>
        <v>#DIV/0!</v>
      </c>
      <c r="K55" s="19" t="e">
        <f>I55/H55*100</f>
        <v>#DIV/0!</v>
      </c>
    </row>
    <row r="56" spans="1:12" ht="18.75" hidden="1" customHeight="1">
      <c r="A56" s="77"/>
      <c r="B56" s="84">
        <v>3510503</v>
      </c>
      <c r="C56" s="84"/>
      <c r="D56" s="84"/>
      <c r="E56" s="25" t="s">
        <v>17</v>
      </c>
      <c r="F56" s="24">
        <v>226</v>
      </c>
      <c r="G56" s="19"/>
      <c r="H56" s="19"/>
      <c r="I56" s="28"/>
      <c r="J56" s="19" t="e">
        <f>I56/G56*100</f>
        <v>#DIV/0!</v>
      </c>
      <c r="K56" s="19" t="e">
        <f>I56/H56*100</f>
        <v>#DIV/0!</v>
      </c>
    </row>
    <row r="57" spans="1:12" ht="18.75" hidden="1" customHeight="1">
      <c r="A57" s="75"/>
      <c r="B57" s="24">
        <v>3510510</v>
      </c>
      <c r="C57" s="24"/>
      <c r="D57" s="24"/>
      <c r="E57" s="24">
        <v>500</v>
      </c>
      <c r="F57" s="24">
        <v>226</v>
      </c>
      <c r="G57" s="19"/>
      <c r="H57" s="19"/>
      <c r="I57" s="28"/>
      <c r="J57" s="19"/>
      <c r="K57" s="19"/>
      <c r="L57" s="29"/>
    </row>
    <row r="58" spans="1:12" ht="18.75" hidden="1" customHeight="1">
      <c r="A58" s="70" t="s">
        <v>41</v>
      </c>
      <c r="B58" s="84">
        <v>3510510</v>
      </c>
      <c r="C58" s="84"/>
      <c r="D58" s="84"/>
      <c r="E58" s="25" t="s">
        <v>13</v>
      </c>
      <c r="F58" s="24">
        <v>241</v>
      </c>
      <c r="G58" s="19"/>
      <c r="H58" s="19"/>
      <c r="I58" s="28"/>
      <c r="J58" s="19"/>
      <c r="K58" s="19"/>
      <c r="L58" s="29"/>
    </row>
    <row r="59" spans="1:12" ht="18.75" hidden="1" customHeight="1">
      <c r="A59" s="75"/>
      <c r="B59" s="84">
        <v>3510510</v>
      </c>
      <c r="C59" s="84"/>
      <c r="D59" s="84"/>
      <c r="E59" s="25" t="s">
        <v>13</v>
      </c>
      <c r="F59" s="24">
        <v>242</v>
      </c>
      <c r="G59" s="19"/>
      <c r="H59" s="19"/>
      <c r="I59" s="28"/>
      <c r="J59" s="19"/>
      <c r="K59" s="19"/>
    </row>
    <row r="60" spans="1:12" ht="18.75" hidden="1" customHeight="1">
      <c r="A60" s="76"/>
      <c r="B60" s="84">
        <v>3510510</v>
      </c>
      <c r="C60" s="84"/>
      <c r="D60" s="84"/>
      <c r="E60" s="25" t="s">
        <v>42</v>
      </c>
      <c r="F60" s="24">
        <v>226</v>
      </c>
      <c r="G60" s="19"/>
      <c r="H60" s="19"/>
      <c r="I60" s="28"/>
      <c r="J60" s="19"/>
      <c r="K60" s="19"/>
    </row>
    <row r="61" spans="1:12" ht="27.75" customHeight="1">
      <c r="A61" s="77" t="s">
        <v>43</v>
      </c>
      <c r="B61" s="84">
        <v>3510511</v>
      </c>
      <c r="C61" s="84"/>
      <c r="D61" s="84"/>
      <c r="E61" s="25" t="s">
        <v>13</v>
      </c>
      <c r="F61" s="24">
        <v>241</v>
      </c>
      <c r="G61" s="19">
        <v>5124</v>
      </c>
      <c r="H61" s="19">
        <v>5124</v>
      </c>
      <c r="I61" s="19">
        <v>5124</v>
      </c>
      <c r="J61" s="19">
        <f>I61/G61*100</f>
        <v>100</v>
      </c>
      <c r="K61" s="19">
        <f t="shared" ref="K61:K63" si="6">I61/H61*100</f>
        <v>100</v>
      </c>
    </row>
    <row r="62" spans="1:12" ht="53.25" customHeight="1">
      <c r="A62" s="77" t="s">
        <v>44</v>
      </c>
      <c r="B62" s="84">
        <v>3510512</v>
      </c>
      <c r="C62" s="84"/>
      <c r="D62" s="84"/>
      <c r="E62" s="25" t="s">
        <v>13</v>
      </c>
      <c r="F62" s="24">
        <v>241</v>
      </c>
      <c r="G62" s="19">
        <v>1050</v>
      </c>
      <c r="H62" s="19">
        <v>591.53099999999995</v>
      </c>
      <c r="I62" s="19">
        <v>591.53099999999995</v>
      </c>
      <c r="J62" s="19">
        <f>I62/G62*100</f>
        <v>56.336285714285708</v>
      </c>
      <c r="K62" s="19">
        <f t="shared" si="6"/>
        <v>100</v>
      </c>
    </row>
    <row r="63" spans="1:12" ht="45.75" customHeight="1">
      <c r="A63" s="77" t="s">
        <v>45</v>
      </c>
      <c r="B63" s="84">
        <v>3510513</v>
      </c>
      <c r="C63" s="84"/>
      <c r="D63" s="84"/>
      <c r="E63" s="25" t="s">
        <v>13</v>
      </c>
      <c r="F63" s="24">
        <v>241</v>
      </c>
      <c r="G63" s="19">
        <v>9440</v>
      </c>
      <c r="H63" s="19">
        <v>4223.4390000000003</v>
      </c>
      <c r="I63" s="19">
        <v>4223.4390000000003</v>
      </c>
      <c r="J63" s="19">
        <f>I63/G63*100</f>
        <v>44.739819915254245</v>
      </c>
      <c r="K63" s="19">
        <f t="shared" si="6"/>
        <v>100</v>
      </c>
    </row>
    <row r="64" spans="1:12" ht="59.25" customHeight="1">
      <c r="A64" s="193" t="s">
        <v>116</v>
      </c>
      <c r="B64" s="39">
        <v>3510514</v>
      </c>
      <c r="C64" s="24"/>
      <c r="D64" s="24"/>
      <c r="E64" s="25" t="s">
        <v>13</v>
      </c>
      <c r="F64" s="39">
        <v>241</v>
      </c>
      <c r="G64" s="43">
        <v>5500</v>
      </c>
      <c r="H64" s="43">
        <v>2477.4998500000002</v>
      </c>
      <c r="I64" s="43">
        <v>2477.4998500000002</v>
      </c>
      <c r="J64" s="19">
        <f>I64/G64*100</f>
        <v>45.045451818181817</v>
      </c>
      <c r="K64" s="43">
        <f>I64/H64*100</f>
        <v>100</v>
      </c>
    </row>
    <row r="65" spans="1:11" ht="32.25" hidden="1" customHeight="1">
      <c r="A65" s="194"/>
      <c r="B65" s="39">
        <v>3510514</v>
      </c>
      <c r="C65" s="97"/>
      <c r="D65" s="97"/>
      <c r="E65" s="25" t="s">
        <v>13</v>
      </c>
      <c r="F65" s="39">
        <v>242</v>
      </c>
      <c r="G65" s="43"/>
      <c r="H65" s="43"/>
      <c r="I65" s="43"/>
      <c r="J65" s="19" t="e">
        <f t="shared" ref="J65:J85" si="7">I65/G65*100</f>
        <v>#DIV/0!</v>
      </c>
      <c r="K65" s="43" t="e">
        <f>I65/H65*100</f>
        <v>#DIV/0!</v>
      </c>
    </row>
    <row r="66" spans="1:11" ht="37.5" hidden="1" customHeight="1">
      <c r="A66" s="65" t="s">
        <v>90</v>
      </c>
      <c r="B66" s="85">
        <v>3510515</v>
      </c>
      <c r="C66" s="84"/>
      <c r="D66" s="84"/>
      <c r="E66" s="42" t="s">
        <v>13</v>
      </c>
      <c r="F66" s="41">
        <v>241</v>
      </c>
      <c r="G66" s="19">
        <v>0</v>
      </c>
      <c r="H66" s="59"/>
      <c r="I66" s="59"/>
      <c r="J66" s="19" t="e">
        <f t="shared" si="7"/>
        <v>#DIV/0!</v>
      </c>
      <c r="K66" s="43" t="e">
        <f t="shared" ref="K66" si="8">I66/H66*100</f>
        <v>#DIV/0!</v>
      </c>
    </row>
    <row r="67" spans="1:11" ht="73.5" hidden="1" customHeight="1">
      <c r="A67" s="134" t="s">
        <v>130</v>
      </c>
      <c r="B67" s="85">
        <v>3510516</v>
      </c>
      <c r="C67" s="84"/>
      <c r="D67" s="84"/>
      <c r="E67" s="42" t="s">
        <v>13</v>
      </c>
      <c r="F67" s="41">
        <v>241</v>
      </c>
      <c r="G67" s="19"/>
      <c r="H67" s="59"/>
      <c r="I67" s="59"/>
      <c r="J67" s="19" t="e">
        <f t="shared" si="7"/>
        <v>#DIV/0!</v>
      </c>
      <c r="K67" s="43"/>
    </row>
    <row r="68" spans="1:11" ht="36" hidden="1" customHeight="1">
      <c r="A68" s="189" t="s">
        <v>129</v>
      </c>
      <c r="B68" s="39">
        <v>3510519</v>
      </c>
      <c r="C68" s="24"/>
      <c r="D68" s="24"/>
      <c r="E68" s="25" t="s">
        <v>13</v>
      </c>
      <c r="F68" s="39">
        <v>241</v>
      </c>
      <c r="G68" s="43"/>
      <c r="H68" s="43"/>
      <c r="I68" s="43"/>
      <c r="J68" s="19" t="e">
        <f t="shared" si="7"/>
        <v>#DIV/0!</v>
      </c>
      <c r="K68" s="43" t="e">
        <f t="shared" ref="K68" si="9">I68/H68*100</f>
        <v>#DIV/0!</v>
      </c>
    </row>
    <row r="69" spans="1:11" ht="36.75" hidden="1" customHeight="1">
      <c r="A69" s="215"/>
      <c r="B69" s="39">
        <v>3510519</v>
      </c>
      <c r="C69" s="97"/>
      <c r="D69" s="97"/>
      <c r="E69" s="25" t="s">
        <v>13</v>
      </c>
      <c r="F69" s="39">
        <v>242</v>
      </c>
      <c r="G69" s="43"/>
      <c r="H69" s="43"/>
      <c r="I69" s="43"/>
      <c r="J69" s="19" t="e">
        <f t="shared" si="7"/>
        <v>#DIV/0!</v>
      </c>
      <c r="K69" s="43" t="e">
        <f>I69/H69*100</f>
        <v>#DIV/0!</v>
      </c>
    </row>
    <row r="70" spans="1:11" ht="77.25" hidden="1" customHeight="1">
      <c r="A70" s="132" t="s">
        <v>128</v>
      </c>
      <c r="B70" s="39">
        <v>3510521</v>
      </c>
      <c r="C70" s="97"/>
      <c r="D70" s="97"/>
      <c r="E70" s="25" t="s">
        <v>13</v>
      </c>
      <c r="F70" s="39">
        <v>241</v>
      </c>
      <c r="G70" s="43"/>
      <c r="H70" s="43"/>
      <c r="I70" s="43"/>
      <c r="J70" s="19" t="e">
        <f t="shared" si="7"/>
        <v>#DIV/0!</v>
      </c>
      <c r="K70" s="43" t="e">
        <f>I70/H70*100</f>
        <v>#DIV/0!</v>
      </c>
    </row>
    <row r="71" spans="1:11" ht="37.5" hidden="1" customHeight="1">
      <c r="A71" s="77" t="s">
        <v>46</v>
      </c>
      <c r="B71" s="81">
        <v>7953200</v>
      </c>
      <c r="C71" s="77"/>
      <c r="D71" s="77"/>
      <c r="E71" s="23" t="s">
        <v>17</v>
      </c>
      <c r="F71" s="9">
        <v>225</v>
      </c>
      <c r="G71" s="19"/>
      <c r="H71" s="19"/>
      <c r="I71" s="28"/>
      <c r="J71" s="19" t="e">
        <f t="shared" si="7"/>
        <v>#DIV/0!</v>
      </c>
      <c r="K71" s="43" t="e">
        <f t="shared" ref="K71:K88" si="10">I71/H71*100</f>
        <v>#DIV/0!</v>
      </c>
    </row>
    <row r="72" spans="1:11" ht="18.75" hidden="1" customHeight="1">
      <c r="A72" s="195" t="s">
        <v>105</v>
      </c>
      <c r="B72" s="84">
        <v>3510519</v>
      </c>
      <c r="C72" s="84"/>
      <c r="D72" s="84"/>
      <c r="E72" s="25" t="s">
        <v>13</v>
      </c>
      <c r="F72" s="24">
        <v>241</v>
      </c>
      <c r="G72" s="19">
        <v>0</v>
      </c>
      <c r="H72" s="19"/>
      <c r="I72" s="19"/>
      <c r="J72" s="19" t="e">
        <f t="shared" si="7"/>
        <v>#DIV/0!</v>
      </c>
      <c r="K72" s="43" t="e">
        <f t="shared" si="10"/>
        <v>#DIV/0!</v>
      </c>
    </row>
    <row r="73" spans="1:11" ht="18.75" hidden="1" customHeight="1">
      <c r="A73" s="196"/>
      <c r="B73" s="84">
        <v>3510519</v>
      </c>
      <c r="C73" s="84"/>
      <c r="D73" s="84"/>
      <c r="E73" s="25" t="s">
        <v>13</v>
      </c>
      <c r="F73" s="24">
        <v>242</v>
      </c>
      <c r="G73" s="19">
        <v>0</v>
      </c>
      <c r="H73" s="19"/>
      <c r="I73" s="19"/>
      <c r="J73" s="19" t="e">
        <f t="shared" si="7"/>
        <v>#DIV/0!</v>
      </c>
      <c r="K73" s="43" t="e">
        <f t="shared" si="10"/>
        <v>#DIV/0!</v>
      </c>
    </row>
    <row r="74" spans="1:11" ht="18.75" hidden="1" customHeight="1">
      <c r="A74" s="195" t="s">
        <v>106</v>
      </c>
      <c r="B74" s="84">
        <v>3510520</v>
      </c>
      <c r="C74" s="84"/>
      <c r="D74" s="84"/>
      <c r="E74" s="25" t="s">
        <v>13</v>
      </c>
      <c r="F74" s="24">
        <v>241</v>
      </c>
      <c r="G74" s="19">
        <v>0</v>
      </c>
      <c r="H74" s="19"/>
      <c r="I74" s="19"/>
      <c r="J74" s="19" t="e">
        <f t="shared" si="7"/>
        <v>#DIV/0!</v>
      </c>
      <c r="K74" s="43" t="e">
        <f t="shared" si="10"/>
        <v>#DIV/0!</v>
      </c>
    </row>
    <row r="75" spans="1:11" ht="18.75" hidden="1" customHeight="1">
      <c r="A75" s="196"/>
      <c r="B75" s="84">
        <v>3510520</v>
      </c>
      <c r="C75" s="84"/>
      <c r="D75" s="84"/>
      <c r="E75" s="25" t="s">
        <v>13</v>
      </c>
      <c r="F75" s="24">
        <v>242</v>
      </c>
      <c r="G75" s="19">
        <v>0</v>
      </c>
      <c r="H75" s="19"/>
      <c r="I75" s="19"/>
      <c r="J75" s="19" t="e">
        <f t="shared" si="7"/>
        <v>#DIV/0!</v>
      </c>
      <c r="K75" s="43" t="e">
        <f t="shared" si="10"/>
        <v>#DIV/0!</v>
      </c>
    </row>
    <row r="76" spans="1:11" ht="18.75" hidden="1" customHeight="1">
      <c r="A76" s="197" t="s">
        <v>111</v>
      </c>
      <c r="B76" s="213">
        <v>7951500</v>
      </c>
      <c r="C76" s="107"/>
      <c r="D76" s="107"/>
      <c r="E76" s="211" t="s">
        <v>24</v>
      </c>
      <c r="F76" s="103">
        <v>226</v>
      </c>
      <c r="G76" s="100">
        <v>0</v>
      </c>
      <c r="H76" s="100">
        <v>0</v>
      </c>
      <c r="I76" s="100">
        <v>0</v>
      </c>
      <c r="J76" s="19" t="e">
        <f t="shared" si="7"/>
        <v>#DIV/0!</v>
      </c>
      <c r="K76" s="43" t="e">
        <f t="shared" si="10"/>
        <v>#DIV/0!</v>
      </c>
    </row>
    <row r="77" spans="1:11" ht="18.75" hidden="1" customHeight="1">
      <c r="A77" s="198"/>
      <c r="B77" s="214"/>
      <c r="C77" s="107"/>
      <c r="D77" s="107"/>
      <c r="E77" s="212"/>
      <c r="F77" s="103">
        <v>310</v>
      </c>
      <c r="G77" s="100">
        <v>0</v>
      </c>
      <c r="H77" s="100">
        <v>0</v>
      </c>
      <c r="I77" s="100">
        <v>0</v>
      </c>
      <c r="J77" s="19" t="e">
        <f t="shared" si="7"/>
        <v>#DIV/0!</v>
      </c>
      <c r="K77" s="43" t="e">
        <f t="shared" si="10"/>
        <v>#DIV/0!</v>
      </c>
    </row>
    <row r="78" spans="1:11" ht="37.5" hidden="1" customHeight="1">
      <c r="A78" s="21" t="s">
        <v>95</v>
      </c>
      <c r="B78" s="84">
        <v>7954200</v>
      </c>
      <c r="C78" s="84"/>
      <c r="D78" s="84"/>
      <c r="E78" s="25" t="s">
        <v>17</v>
      </c>
      <c r="F78" s="24">
        <v>225</v>
      </c>
      <c r="G78" s="19"/>
      <c r="H78" s="19"/>
      <c r="I78" s="19"/>
      <c r="J78" s="19" t="e">
        <f t="shared" si="7"/>
        <v>#DIV/0!</v>
      </c>
      <c r="K78" s="43" t="e">
        <f t="shared" si="10"/>
        <v>#DIV/0!</v>
      </c>
    </row>
    <row r="79" spans="1:11" ht="18.75" hidden="1" customHeight="1">
      <c r="A79" s="133" t="s">
        <v>117</v>
      </c>
      <c r="B79" s="30" t="s">
        <v>34</v>
      </c>
      <c r="C79" s="84"/>
      <c r="D79" s="84"/>
      <c r="E79" s="25" t="s">
        <v>17</v>
      </c>
      <c r="F79" s="24">
        <v>225</v>
      </c>
      <c r="G79" s="19">
        <v>0</v>
      </c>
      <c r="H79" s="19"/>
      <c r="I79" s="19"/>
      <c r="J79" s="19" t="e">
        <f t="shared" si="7"/>
        <v>#DIV/0!</v>
      </c>
      <c r="K79" s="43" t="e">
        <f t="shared" si="10"/>
        <v>#DIV/0!</v>
      </c>
    </row>
    <row r="80" spans="1:11" ht="75">
      <c r="A80" s="155" t="s">
        <v>142</v>
      </c>
      <c r="B80" s="30" t="s">
        <v>137</v>
      </c>
      <c r="C80" s="84"/>
      <c r="D80" s="84"/>
      <c r="E80" s="25" t="s">
        <v>13</v>
      </c>
      <c r="F80" s="24">
        <v>241</v>
      </c>
      <c r="G80" s="19">
        <v>500</v>
      </c>
      <c r="H80" s="19">
        <v>266.22027000000003</v>
      </c>
      <c r="I80" s="19">
        <v>266.22027000000003</v>
      </c>
      <c r="J80" s="19">
        <f t="shared" si="7"/>
        <v>53.244054000000006</v>
      </c>
      <c r="K80" s="43">
        <f t="shared" si="10"/>
        <v>100</v>
      </c>
    </row>
    <row r="81" spans="1:11" ht="40.5" hidden="1" customHeight="1">
      <c r="A81" s="189" t="s">
        <v>106</v>
      </c>
      <c r="B81" s="30" t="s">
        <v>143</v>
      </c>
      <c r="C81" s="84"/>
      <c r="D81" s="84"/>
      <c r="E81" s="25" t="s">
        <v>13</v>
      </c>
      <c r="F81" s="24">
        <v>241</v>
      </c>
      <c r="G81" s="19"/>
      <c r="H81" s="19"/>
      <c r="I81" s="19"/>
      <c r="J81" s="19" t="e">
        <f t="shared" si="7"/>
        <v>#DIV/0!</v>
      </c>
      <c r="K81" s="43" t="e">
        <f t="shared" si="10"/>
        <v>#DIV/0!</v>
      </c>
    </row>
    <row r="82" spans="1:11" ht="42.75" hidden="1" customHeight="1">
      <c r="A82" s="190"/>
      <c r="B82" s="30" t="s">
        <v>143</v>
      </c>
      <c r="C82" s="84"/>
      <c r="D82" s="84"/>
      <c r="E82" s="25" t="s">
        <v>13</v>
      </c>
      <c r="F82" s="24">
        <v>242</v>
      </c>
      <c r="G82" s="19"/>
      <c r="H82" s="19"/>
      <c r="I82" s="19"/>
      <c r="J82" s="19" t="e">
        <f t="shared" si="7"/>
        <v>#DIV/0!</v>
      </c>
      <c r="K82" s="43" t="e">
        <f t="shared" si="10"/>
        <v>#DIV/0!</v>
      </c>
    </row>
    <row r="83" spans="1:11" ht="56.25" hidden="1">
      <c r="A83" s="134" t="s">
        <v>144</v>
      </c>
      <c r="B83" s="30" t="s">
        <v>145</v>
      </c>
      <c r="C83" s="84"/>
      <c r="D83" s="84"/>
      <c r="E83" s="25" t="s">
        <v>13</v>
      </c>
      <c r="F83" s="24">
        <v>241</v>
      </c>
      <c r="G83" s="19"/>
      <c r="H83" s="19"/>
      <c r="I83" s="19"/>
      <c r="J83" s="19" t="e">
        <f t="shared" si="7"/>
        <v>#DIV/0!</v>
      </c>
      <c r="K83" s="43" t="e">
        <f t="shared" si="10"/>
        <v>#DIV/0!</v>
      </c>
    </row>
    <row r="84" spans="1:11" ht="37.5" hidden="1">
      <c r="A84" s="133" t="s">
        <v>118</v>
      </c>
      <c r="B84" s="30" t="s">
        <v>131</v>
      </c>
      <c r="C84" s="84"/>
      <c r="D84" s="84"/>
      <c r="E84" s="25" t="s">
        <v>13</v>
      </c>
      <c r="F84" s="24">
        <v>241</v>
      </c>
      <c r="G84" s="19"/>
      <c r="H84" s="19"/>
      <c r="I84" s="19"/>
      <c r="J84" s="19" t="e">
        <f t="shared" si="7"/>
        <v>#DIV/0!</v>
      </c>
      <c r="K84" s="43"/>
    </row>
    <row r="85" spans="1:11" ht="56.25" hidden="1">
      <c r="A85" s="143" t="s">
        <v>132</v>
      </c>
      <c r="B85" s="30" t="s">
        <v>133</v>
      </c>
      <c r="C85" s="84"/>
      <c r="D85" s="84"/>
      <c r="E85" s="25" t="s">
        <v>13</v>
      </c>
      <c r="F85" s="24">
        <v>241</v>
      </c>
      <c r="G85" s="19"/>
      <c r="H85" s="19"/>
      <c r="I85" s="19"/>
      <c r="J85" s="19" t="e">
        <f t="shared" si="7"/>
        <v>#DIV/0!</v>
      </c>
      <c r="K85" s="43"/>
    </row>
    <row r="86" spans="1:11" ht="60" customHeight="1">
      <c r="A86" s="191" t="s">
        <v>160</v>
      </c>
      <c r="B86" s="30" t="s">
        <v>138</v>
      </c>
      <c r="C86" s="84"/>
      <c r="D86" s="84"/>
      <c r="E86" s="25" t="s">
        <v>24</v>
      </c>
      <c r="F86" s="24">
        <v>226</v>
      </c>
      <c r="G86" s="19"/>
      <c r="H86" s="19">
        <v>16.685020000000002</v>
      </c>
      <c r="I86" s="19">
        <v>16.685020000000002</v>
      </c>
      <c r="J86" s="19"/>
      <c r="K86" s="43">
        <f t="shared" si="10"/>
        <v>100</v>
      </c>
    </row>
    <row r="87" spans="1:11" ht="42.75" hidden="1" customHeight="1">
      <c r="A87" s="192"/>
      <c r="B87" s="30" t="s">
        <v>138</v>
      </c>
      <c r="C87" s="84"/>
      <c r="D87" s="84"/>
      <c r="E87" s="25" t="s">
        <v>24</v>
      </c>
      <c r="F87" s="24">
        <v>310</v>
      </c>
      <c r="G87" s="19"/>
      <c r="H87" s="19"/>
      <c r="I87" s="19"/>
      <c r="J87" s="19"/>
      <c r="K87" s="43" t="e">
        <f t="shared" si="10"/>
        <v>#DIV/0!</v>
      </c>
    </row>
    <row r="88" spans="1:11" ht="37.5" hidden="1">
      <c r="A88" s="58" t="s">
        <v>139</v>
      </c>
      <c r="B88" s="18">
        <v>7954200</v>
      </c>
      <c r="C88" s="142"/>
      <c r="D88" s="142"/>
      <c r="E88" s="18">
        <v>500</v>
      </c>
      <c r="F88" s="18">
        <v>225</v>
      </c>
      <c r="G88" s="19"/>
      <c r="H88" s="19"/>
      <c r="I88" s="19"/>
      <c r="J88" s="19"/>
      <c r="K88" s="43" t="e">
        <f t="shared" si="10"/>
        <v>#DIV/0!</v>
      </c>
    </row>
    <row r="89" spans="1:11" ht="29.25" hidden="1" customHeight="1">
      <c r="A89" s="189" t="s">
        <v>117</v>
      </c>
      <c r="B89" s="30" t="s">
        <v>34</v>
      </c>
      <c r="C89" s="84"/>
      <c r="D89" s="84"/>
      <c r="E89" s="25" t="s">
        <v>17</v>
      </c>
      <c r="F89" s="24">
        <v>225</v>
      </c>
      <c r="G89" s="19"/>
      <c r="H89" s="19"/>
      <c r="I89" s="19"/>
      <c r="J89" s="19"/>
      <c r="K89" s="19" t="e">
        <f t="shared" ref="K89:K91" si="11">I89/H89*100</f>
        <v>#DIV/0!</v>
      </c>
    </row>
    <row r="90" spans="1:11" ht="18.75" hidden="1" customHeight="1">
      <c r="A90" s="245"/>
      <c r="B90" s="61" t="s">
        <v>34</v>
      </c>
      <c r="C90" s="77"/>
      <c r="D90" s="77"/>
      <c r="E90" s="25" t="s">
        <v>17</v>
      </c>
      <c r="F90" s="18">
        <v>226</v>
      </c>
      <c r="G90" s="19"/>
      <c r="H90" s="19"/>
      <c r="I90" s="19"/>
      <c r="J90" s="19" t="e">
        <f t="shared" ref="J90" si="12">I90/G90*100</f>
        <v>#DIV/0!</v>
      </c>
      <c r="K90" s="19" t="e">
        <f t="shared" si="11"/>
        <v>#DIV/0!</v>
      </c>
    </row>
    <row r="91" spans="1:11" ht="25.5" hidden="1" customHeight="1">
      <c r="A91" s="215"/>
      <c r="B91" s="30" t="s">
        <v>34</v>
      </c>
      <c r="C91" s="84"/>
      <c r="D91" s="84"/>
      <c r="E91" s="25" t="s">
        <v>17</v>
      </c>
      <c r="F91" s="24">
        <v>226</v>
      </c>
      <c r="G91" s="19"/>
      <c r="H91" s="19"/>
      <c r="I91" s="19"/>
      <c r="J91" s="19"/>
      <c r="K91" s="19" t="e">
        <f t="shared" si="11"/>
        <v>#DIV/0!</v>
      </c>
    </row>
    <row r="92" spans="1:11" ht="29.25" customHeight="1">
      <c r="A92" s="119" t="s">
        <v>47</v>
      </c>
      <c r="B92" s="120"/>
      <c r="C92" s="119"/>
      <c r="D92" s="119"/>
      <c r="E92" s="119"/>
      <c r="F92" s="121"/>
      <c r="G92" s="118">
        <f>G98+G99+G100+G103+G112+G129+G144+G149+G167+G168+G172+G173+G174+G196+G211+G228+G243+G257+G279+G175+G179+G180</f>
        <v>111652.20700000001</v>
      </c>
      <c r="H92" s="118">
        <f>H98+H99+H100+H103+H112+H129+H144+H149+H167+H168+H172+H173+H174+H196+H211+H228+H243+H257+H279+H175+H179+H180+H176</f>
        <v>70581.260999999999</v>
      </c>
      <c r="I92" s="118">
        <f>I98+I99+I100+I103+I112+I129+I144+I149+I167+I168+I172+I173+I174+I196+I211+I228+I243+I257+I279+I175+I179+I180+I176</f>
        <v>68295.093000000008</v>
      </c>
      <c r="J92" s="118">
        <f t="shared" ref="J92:J96" si="13">I92/G92*100</f>
        <v>61.167705354897286</v>
      </c>
      <c r="K92" s="118">
        <f t="shared" ref="K92:K109" si="14">I92/H92*100</f>
        <v>96.760941972969292</v>
      </c>
    </row>
    <row r="93" spans="1:11" ht="18.75" hidden="1" customHeight="1">
      <c r="A93" s="18" t="s">
        <v>48</v>
      </c>
      <c r="B93" s="9"/>
      <c r="C93" s="26">
        <v>277239781.19</v>
      </c>
      <c r="D93" s="26"/>
      <c r="E93" s="26">
        <v>59776612.159999996</v>
      </c>
      <c r="F93" s="26"/>
      <c r="G93" s="19"/>
      <c r="H93" s="19"/>
      <c r="I93" s="19"/>
      <c r="J93" s="19" t="e">
        <f t="shared" si="13"/>
        <v>#DIV/0!</v>
      </c>
      <c r="K93" s="19" t="e">
        <f t="shared" si="14"/>
        <v>#DIV/0!</v>
      </c>
    </row>
    <row r="94" spans="1:11" ht="18.75" hidden="1" customHeight="1">
      <c r="A94" s="18" t="s">
        <v>37</v>
      </c>
      <c r="B94" s="9"/>
      <c r="C94" s="26">
        <v>383867963.26999998</v>
      </c>
      <c r="D94" s="26"/>
      <c r="E94" s="26">
        <v>141238608.25999999</v>
      </c>
      <c r="F94" s="26"/>
      <c r="G94" s="19"/>
      <c r="H94" s="19"/>
      <c r="I94" s="19"/>
      <c r="J94" s="19" t="e">
        <f t="shared" si="13"/>
        <v>#DIV/0!</v>
      </c>
      <c r="K94" s="19" t="e">
        <f t="shared" si="14"/>
        <v>#DIV/0!</v>
      </c>
    </row>
    <row r="95" spans="1:11" ht="18.75" hidden="1" customHeight="1">
      <c r="A95" s="77"/>
      <c r="B95" s="9">
        <v>1020102</v>
      </c>
      <c r="C95" s="18"/>
      <c r="D95" s="18"/>
      <c r="E95" s="25" t="s">
        <v>24</v>
      </c>
      <c r="F95" s="18">
        <v>310</v>
      </c>
      <c r="G95" s="19"/>
      <c r="H95" s="19"/>
      <c r="I95" s="19"/>
      <c r="J95" s="19" t="e">
        <f t="shared" si="13"/>
        <v>#DIV/0!</v>
      </c>
      <c r="K95" s="19" t="e">
        <f t="shared" si="14"/>
        <v>#DIV/0!</v>
      </c>
    </row>
    <row r="96" spans="1:11" ht="18.75" hidden="1" customHeight="1">
      <c r="A96" s="20"/>
      <c r="B96" s="9">
        <v>1020102</v>
      </c>
      <c r="C96" s="18"/>
      <c r="D96" s="18"/>
      <c r="E96" s="25" t="s">
        <v>24</v>
      </c>
      <c r="F96" s="18">
        <v>226</v>
      </c>
      <c r="G96" s="19"/>
      <c r="H96" s="19"/>
      <c r="I96" s="19"/>
      <c r="J96" s="19" t="e">
        <f t="shared" si="13"/>
        <v>#DIV/0!</v>
      </c>
      <c r="K96" s="19" t="e">
        <f t="shared" si="14"/>
        <v>#DIV/0!</v>
      </c>
    </row>
    <row r="97" spans="1:11" ht="18.75" hidden="1" customHeight="1">
      <c r="A97" s="201" t="s">
        <v>49</v>
      </c>
      <c r="B97" s="233">
        <v>1020102</v>
      </c>
      <c r="C97" s="108"/>
      <c r="D97" s="108"/>
      <c r="E97" s="211" t="s">
        <v>24</v>
      </c>
      <c r="F97" s="106">
        <v>226</v>
      </c>
      <c r="G97" s="100">
        <v>0</v>
      </c>
      <c r="H97" s="100">
        <v>0</v>
      </c>
      <c r="I97" s="100">
        <v>0</v>
      </c>
      <c r="J97" s="68">
        <v>0</v>
      </c>
      <c r="K97" s="68">
        <v>0</v>
      </c>
    </row>
    <row r="98" spans="1:11" ht="18.75" hidden="1" customHeight="1">
      <c r="A98" s="202"/>
      <c r="B98" s="234"/>
      <c r="C98" s="108"/>
      <c r="D98" s="108"/>
      <c r="E98" s="212"/>
      <c r="F98" s="106">
        <v>310</v>
      </c>
      <c r="G98" s="100">
        <v>0</v>
      </c>
      <c r="H98" s="100">
        <v>0</v>
      </c>
      <c r="I98" s="100">
        <v>0</v>
      </c>
      <c r="J98" s="68">
        <v>0</v>
      </c>
      <c r="K98" s="68">
        <v>0</v>
      </c>
    </row>
    <row r="99" spans="1:11" s="35" customFormat="1" ht="18.75" hidden="1" customHeight="1">
      <c r="A99" s="32" t="s">
        <v>50</v>
      </c>
      <c r="B99" s="33" t="s">
        <v>34</v>
      </c>
      <c r="C99" s="34"/>
      <c r="D99" s="34"/>
      <c r="E99" s="33" t="s">
        <v>17</v>
      </c>
      <c r="F99" s="34">
        <v>225</v>
      </c>
      <c r="G99" s="31"/>
      <c r="H99" s="31"/>
      <c r="I99" s="31"/>
      <c r="J99" s="31"/>
      <c r="K99" s="31" t="e">
        <f t="shared" si="14"/>
        <v>#DIV/0!</v>
      </c>
    </row>
    <row r="100" spans="1:11" s="35" customFormat="1" ht="24" hidden="1" customHeight="1">
      <c r="A100" s="247" t="s">
        <v>49</v>
      </c>
      <c r="B100" s="33" t="s">
        <v>126</v>
      </c>
      <c r="C100" s="34"/>
      <c r="D100" s="34"/>
      <c r="E100" s="33" t="s">
        <v>24</v>
      </c>
      <c r="F100" s="34"/>
      <c r="G100" s="31">
        <f>G101+G102</f>
        <v>0</v>
      </c>
      <c r="H100" s="31">
        <f>H101+H102</f>
        <v>0</v>
      </c>
      <c r="I100" s="31">
        <f>I101+I102</f>
        <v>0</v>
      </c>
      <c r="J100" s="31" t="e">
        <f t="shared" ref="J100:J105" si="15">I100/G100*100</f>
        <v>#DIV/0!</v>
      </c>
      <c r="K100" s="31" t="e">
        <f>I100/H100*100</f>
        <v>#DIV/0!</v>
      </c>
    </row>
    <row r="101" spans="1:11" s="35" customFormat="1" ht="18.75" hidden="1">
      <c r="A101" s="248"/>
      <c r="B101" s="33" t="s">
        <v>126</v>
      </c>
      <c r="C101" s="34"/>
      <c r="D101" s="34"/>
      <c r="E101" s="33" t="s">
        <v>24</v>
      </c>
      <c r="F101" s="34">
        <v>226</v>
      </c>
      <c r="G101" s="31"/>
      <c r="H101" s="31"/>
      <c r="I101" s="31"/>
      <c r="J101" s="31" t="e">
        <f t="shared" si="15"/>
        <v>#DIV/0!</v>
      </c>
      <c r="K101" s="31" t="e">
        <f t="shared" ref="K101" si="16">I101/H101*100</f>
        <v>#DIV/0!</v>
      </c>
    </row>
    <row r="102" spans="1:11" s="35" customFormat="1" ht="18.75" hidden="1">
      <c r="A102" s="249"/>
      <c r="B102" s="33" t="s">
        <v>126</v>
      </c>
      <c r="C102" s="34"/>
      <c r="D102" s="34"/>
      <c r="E102" s="33" t="s">
        <v>24</v>
      </c>
      <c r="F102" s="34">
        <v>310</v>
      </c>
      <c r="G102" s="31"/>
      <c r="H102" s="31"/>
      <c r="I102" s="31"/>
      <c r="J102" s="31" t="e">
        <f t="shared" si="15"/>
        <v>#DIV/0!</v>
      </c>
      <c r="K102" s="31" t="e">
        <f>I102/H102*100</f>
        <v>#DIV/0!</v>
      </c>
    </row>
    <row r="103" spans="1:11" s="35" customFormat="1" ht="27" customHeight="1">
      <c r="A103" s="252" t="s">
        <v>51</v>
      </c>
      <c r="B103" s="86">
        <v>6000100</v>
      </c>
      <c r="C103" s="34"/>
      <c r="D103" s="34"/>
      <c r="E103" s="33" t="s">
        <v>17</v>
      </c>
      <c r="F103" s="34"/>
      <c r="G103" s="31">
        <f>SUM(G105:G111)</f>
        <v>73500</v>
      </c>
      <c r="H103" s="31">
        <f>SUM(H105:H111)</f>
        <v>35286.069000000003</v>
      </c>
      <c r="I103" s="31">
        <f>SUM(I105:I111)</f>
        <v>35286.069000000003</v>
      </c>
      <c r="J103" s="31">
        <f t="shared" si="15"/>
        <v>48.008257142857147</v>
      </c>
      <c r="K103" s="31">
        <f>I103/H103*100</f>
        <v>100</v>
      </c>
    </row>
    <row r="104" spans="1:11" s="35" customFormat="1" ht="18.75" hidden="1" customHeight="1">
      <c r="A104" s="253"/>
      <c r="B104" s="86">
        <v>6000100</v>
      </c>
      <c r="C104" s="34"/>
      <c r="D104" s="34"/>
      <c r="E104" s="33" t="s">
        <v>17</v>
      </c>
      <c r="F104" s="34">
        <v>225</v>
      </c>
      <c r="G104" s="31"/>
      <c r="H104" s="31"/>
      <c r="I104" s="31"/>
      <c r="J104" s="31" t="e">
        <f t="shared" si="15"/>
        <v>#DIV/0!</v>
      </c>
      <c r="K104" s="31" t="e">
        <f t="shared" si="14"/>
        <v>#DIV/0!</v>
      </c>
    </row>
    <row r="105" spans="1:11" s="35" customFormat="1" ht="18.75">
      <c r="A105" s="253"/>
      <c r="B105" s="86">
        <v>6000100</v>
      </c>
      <c r="C105" s="34"/>
      <c r="D105" s="34"/>
      <c r="E105" s="33" t="s">
        <v>17</v>
      </c>
      <c r="F105" s="34">
        <v>223</v>
      </c>
      <c r="G105" s="31">
        <v>25000</v>
      </c>
      <c r="H105" s="31">
        <v>21659.396000000001</v>
      </c>
      <c r="I105" s="31">
        <v>21659.396000000001</v>
      </c>
      <c r="J105" s="31">
        <f t="shared" si="15"/>
        <v>86.637584000000004</v>
      </c>
      <c r="K105" s="31">
        <f t="shared" si="14"/>
        <v>100</v>
      </c>
    </row>
    <row r="106" spans="1:11" s="35" customFormat="1" ht="18.75" hidden="1" customHeight="1">
      <c r="A106" s="253"/>
      <c r="B106" s="86">
        <v>6000100</v>
      </c>
      <c r="C106" s="34"/>
      <c r="D106" s="34"/>
      <c r="E106" s="33" t="s">
        <v>17</v>
      </c>
      <c r="F106" s="34">
        <v>241</v>
      </c>
      <c r="G106" s="31"/>
      <c r="H106" s="31"/>
      <c r="I106" s="31"/>
      <c r="J106" s="31"/>
      <c r="K106" s="31" t="e">
        <f t="shared" si="14"/>
        <v>#DIV/0!</v>
      </c>
    </row>
    <row r="107" spans="1:11" s="35" customFormat="1" ht="18.75" hidden="1" customHeight="1">
      <c r="A107" s="253"/>
      <c r="B107" s="86">
        <v>6000100</v>
      </c>
      <c r="C107" s="34"/>
      <c r="D107" s="34"/>
      <c r="E107" s="33" t="s">
        <v>17</v>
      </c>
      <c r="F107" s="34">
        <v>290</v>
      </c>
      <c r="G107" s="31"/>
      <c r="H107" s="31"/>
      <c r="I107" s="31"/>
      <c r="J107" s="31"/>
      <c r="K107" s="31" t="e">
        <f t="shared" si="14"/>
        <v>#DIV/0!</v>
      </c>
    </row>
    <row r="108" spans="1:11" s="35" customFormat="1" ht="18.75" hidden="1" customHeight="1">
      <c r="A108" s="253"/>
      <c r="B108" s="86">
        <v>6000100</v>
      </c>
      <c r="C108" s="34"/>
      <c r="D108" s="34"/>
      <c r="E108" s="33" t="s">
        <v>17</v>
      </c>
      <c r="F108" s="34">
        <v>310</v>
      </c>
      <c r="G108" s="31"/>
      <c r="H108" s="31"/>
      <c r="I108" s="31"/>
      <c r="J108" s="31"/>
      <c r="K108" s="31" t="e">
        <f t="shared" si="14"/>
        <v>#DIV/0!</v>
      </c>
    </row>
    <row r="109" spans="1:11" s="35" customFormat="1" ht="18.75">
      <c r="A109" s="253"/>
      <c r="B109" s="86">
        <v>6000100</v>
      </c>
      <c r="C109" s="34"/>
      <c r="D109" s="34"/>
      <c r="E109" s="33" t="s">
        <v>17</v>
      </c>
      <c r="F109" s="34">
        <v>225</v>
      </c>
      <c r="G109" s="31">
        <v>8500</v>
      </c>
      <c r="H109" s="31">
        <v>10968.623</v>
      </c>
      <c r="I109" s="31">
        <v>10968.623</v>
      </c>
      <c r="J109" s="31">
        <f>I109/G109*100</f>
        <v>129.04262352941177</v>
      </c>
      <c r="K109" s="31">
        <f t="shared" si="14"/>
        <v>100</v>
      </c>
    </row>
    <row r="110" spans="1:11" ht="27" hidden="1" customHeight="1">
      <c r="A110" s="253"/>
      <c r="B110" s="24">
        <v>6000100</v>
      </c>
      <c r="C110" s="18"/>
      <c r="D110" s="18"/>
      <c r="E110" s="25" t="s">
        <v>17</v>
      </c>
      <c r="F110" s="18">
        <v>226</v>
      </c>
      <c r="G110" s="31"/>
      <c r="H110" s="31"/>
      <c r="I110" s="31"/>
      <c r="J110" s="31"/>
      <c r="K110" s="31" t="e">
        <f t="shared" ref="K110" si="17">I110/H110*100</f>
        <v>#DIV/0!</v>
      </c>
    </row>
    <row r="111" spans="1:11" ht="18.75">
      <c r="A111" s="254"/>
      <c r="B111" s="24">
        <v>6000100</v>
      </c>
      <c r="C111" s="18"/>
      <c r="D111" s="18"/>
      <c r="E111" s="25" t="s">
        <v>17</v>
      </c>
      <c r="F111" s="18">
        <v>310</v>
      </c>
      <c r="G111" s="31">
        <v>40000</v>
      </c>
      <c r="H111" s="31">
        <v>2658.05</v>
      </c>
      <c r="I111" s="31">
        <v>2658.05</v>
      </c>
      <c r="J111" s="31">
        <f t="shared" ref="J111" si="18">I111/G111*100</f>
        <v>6.6451250000000002</v>
      </c>
      <c r="K111" s="31">
        <f>I111/H111*100</f>
        <v>100</v>
      </c>
    </row>
    <row r="112" spans="1:11" ht="18.75" hidden="1" customHeight="1">
      <c r="A112" s="231" t="s">
        <v>52</v>
      </c>
      <c r="B112" s="24">
        <v>6000100</v>
      </c>
      <c r="C112" s="18"/>
      <c r="D112" s="18"/>
      <c r="E112" s="25" t="s">
        <v>17</v>
      </c>
      <c r="F112" s="20"/>
      <c r="G112" s="31"/>
      <c r="H112" s="31"/>
      <c r="I112" s="31"/>
      <c r="J112" s="31" t="e">
        <f>I112/G112*100</f>
        <v>#DIV/0!</v>
      </c>
      <c r="K112" s="31" t="e">
        <f>I112/H112*100</f>
        <v>#DIV/0!</v>
      </c>
    </row>
    <row r="113" spans="1:11" ht="18.75" hidden="1" customHeight="1">
      <c r="A113" s="231"/>
      <c r="B113" s="24">
        <v>6000100</v>
      </c>
      <c r="C113" s="18"/>
      <c r="D113" s="18"/>
      <c r="E113" s="25" t="s">
        <v>17</v>
      </c>
      <c r="F113" s="18">
        <v>225</v>
      </c>
      <c r="G113" s="31"/>
      <c r="H113" s="31"/>
      <c r="I113" s="31"/>
      <c r="J113" s="31" t="e">
        <f>I113/G113*100</f>
        <v>#DIV/0!</v>
      </c>
      <c r="K113" s="31" t="e">
        <f>I113/H113*100</f>
        <v>#DIV/0!</v>
      </c>
    </row>
    <row r="114" spans="1:11" ht="18.75" hidden="1" customHeight="1">
      <c r="A114" s="231"/>
      <c r="B114" s="24">
        <v>6000100</v>
      </c>
      <c r="C114" s="18"/>
      <c r="D114" s="18"/>
      <c r="E114" s="25" t="s">
        <v>17</v>
      </c>
      <c r="F114" s="18">
        <v>226</v>
      </c>
      <c r="G114" s="31"/>
      <c r="H114" s="31"/>
      <c r="I114" s="31"/>
      <c r="J114" s="31" t="e">
        <f t="shared" ref="J114:J119" si="19">I114/G114*100</f>
        <v>#DIV/0!</v>
      </c>
      <c r="K114" s="31" t="e">
        <f>I114/H114*100</f>
        <v>#DIV/0!</v>
      </c>
    </row>
    <row r="115" spans="1:11" ht="18.75" hidden="1" customHeight="1">
      <c r="A115" s="231"/>
      <c r="B115" s="24">
        <v>6000100</v>
      </c>
      <c r="C115" s="18"/>
      <c r="D115" s="18"/>
      <c r="E115" s="25" t="s">
        <v>17</v>
      </c>
      <c r="F115" s="18">
        <v>290</v>
      </c>
      <c r="G115" s="31"/>
      <c r="H115" s="31"/>
      <c r="I115" s="31"/>
      <c r="J115" s="31"/>
      <c r="K115" s="31" t="e">
        <f t="shared" ref="K115:K116" si="20">I115/H115*100</f>
        <v>#DIV/0!</v>
      </c>
    </row>
    <row r="116" spans="1:11" ht="18.75" hidden="1" customHeight="1">
      <c r="A116" s="231"/>
      <c r="B116" s="24">
        <v>6000100</v>
      </c>
      <c r="C116" s="18"/>
      <c r="D116" s="18"/>
      <c r="E116" s="18">
        <v>500</v>
      </c>
      <c r="F116" s="18">
        <v>310</v>
      </c>
      <c r="G116" s="60"/>
      <c r="H116" s="60"/>
      <c r="I116" s="60"/>
      <c r="J116" s="31"/>
      <c r="K116" s="31" t="e">
        <f t="shared" si="20"/>
        <v>#DIV/0!</v>
      </c>
    </row>
    <row r="117" spans="1:11" ht="18.75" hidden="1" customHeight="1">
      <c r="A117" s="77"/>
      <c r="B117" s="24">
        <v>6000100</v>
      </c>
      <c r="C117" s="18"/>
      <c r="D117" s="18"/>
      <c r="E117" s="25" t="s">
        <v>17</v>
      </c>
      <c r="F117" s="18">
        <v>225</v>
      </c>
      <c r="G117" s="31"/>
      <c r="H117" s="31"/>
      <c r="I117" s="31"/>
      <c r="J117" s="31" t="e">
        <f t="shared" si="19"/>
        <v>#DIV/0!</v>
      </c>
      <c r="K117" s="31" t="e">
        <f t="shared" ref="K117:K150" si="21">I117/H117*100</f>
        <v>#DIV/0!</v>
      </c>
    </row>
    <row r="118" spans="1:11" ht="18.75" hidden="1" customHeight="1">
      <c r="A118" s="77" t="s">
        <v>53</v>
      </c>
      <c r="B118" s="24">
        <v>6000100</v>
      </c>
      <c r="C118" s="18"/>
      <c r="D118" s="18"/>
      <c r="E118" s="25" t="s">
        <v>17</v>
      </c>
      <c r="F118" s="18">
        <v>225</v>
      </c>
      <c r="G118" s="31"/>
      <c r="H118" s="31"/>
      <c r="I118" s="31"/>
      <c r="J118" s="31" t="e">
        <f t="shared" si="19"/>
        <v>#DIV/0!</v>
      </c>
      <c r="K118" s="31" t="e">
        <f t="shared" si="21"/>
        <v>#DIV/0!</v>
      </c>
    </row>
    <row r="119" spans="1:11" ht="18.75" hidden="1" customHeight="1">
      <c r="A119" s="195" t="s">
        <v>54</v>
      </c>
      <c r="B119" s="24">
        <v>6000100</v>
      </c>
      <c r="C119" s="18"/>
      <c r="D119" s="18"/>
      <c r="E119" s="25" t="s">
        <v>17</v>
      </c>
      <c r="F119" s="18"/>
      <c r="G119" s="31"/>
      <c r="H119" s="31"/>
      <c r="I119" s="31"/>
      <c r="J119" s="31" t="e">
        <f t="shared" si="19"/>
        <v>#DIV/0!</v>
      </c>
      <c r="K119" s="31" t="e">
        <f t="shared" si="21"/>
        <v>#DIV/0!</v>
      </c>
    </row>
    <row r="120" spans="1:11" ht="18.75" hidden="1" customHeight="1">
      <c r="A120" s="235"/>
      <c r="B120" s="24">
        <v>6000100</v>
      </c>
      <c r="C120" s="18"/>
      <c r="D120" s="18"/>
      <c r="E120" s="18">
        <v>500</v>
      </c>
      <c r="F120" s="18">
        <v>225</v>
      </c>
      <c r="G120" s="31"/>
      <c r="H120" s="31"/>
      <c r="I120" s="31"/>
      <c r="J120" s="31" t="e">
        <f t="shared" ref="J120" si="22">I120/G120*100</f>
        <v>#DIV/0!</v>
      </c>
      <c r="K120" s="31" t="e">
        <f t="shared" ref="K120:K123" si="23">I120/H120*100</f>
        <v>#DIV/0!</v>
      </c>
    </row>
    <row r="121" spans="1:11" ht="18.75" hidden="1" customHeight="1">
      <c r="A121" s="235"/>
      <c r="B121" s="24">
        <v>6000100</v>
      </c>
      <c r="C121" s="18"/>
      <c r="D121" s="18"/>
      <c r="E121" s="25" t="s">
        <v>17</v>
      </c>
      <c r="F121" s="18">
        <v>226</v>
      </c>
      <c r="G121" s="31"/>
      <c r="H121" s="31"/>
      <c r="I121" s="31"/>
      <c r="J121" s="31"/>
      <c r="K121" s="31" t="e">
        <f t="shared" si="23"/>
        <v>#DIV/0!</v>
      </c>
    </row>
    <row r="122" spans="1:11" ht="18.75" hidden="1" customHeight="1">
      <c r="A122" s="235"/>
      <c r="B122" s="24">
        <v>6000100</v>
      </c>
      <c r="C122" s="18"/>
      <c r="D122" s="18"/>
      <c r="E122" s="25" t="s">
        <v>17</v>
      </c>
      <c r="F122" s="18">
        <v>290</v>
      </c>
      <c r="G122" s="31"/>
      <c r="H122" s="31"/>
      <c r="I122" s="31"/>
      <c r="J122" s="31"/>
      <c r="K122" s="31" t="e">
        <f t="shared" si="23"/>
        <v>#DIV/0!</v>
      </c>
    </row>
    <row r="123" spans="1:11" ht="18.75" hidden="1" customHeight="1">
      <c r="A123" s="196"/>
      <c r="B123" s="24">
        <v>6000100</v>
      </c>
      <c r="C123" s="18"/>
      <c r="D123" s="18"/>
      <c r="E123" s="25" t="s">
        <v>17</v>
      </c>
      <c r="F123" s="18">
        <v>310</v>
      </c>
      <c r="G123" s="31"/>
      <c r="H123" s="31"/>
      <c r="I123" s="31"/>
      <c r="J123" s="31"/>
      <c r="K123" s="31" t="e">
        <f t="shared" si="23"/>
        <v>#DIV/0!</v>
      </c>
    </row>
    <row r="124" spans="1:11" s="35" customFormat="1" ht="18.75" hidden="1" customHeight="1">
      <c r="A124" s="231" t="s">
        <v>55</v>
      </c>
      <c r="B124" s="24">
        <v>6000100</v>
      </c>
      <c r="C124" s="34"/>
      <c r="D124" s="34"/>
      <c r="E124" s="33" t="s">
        <v>17</v>
      </c>
      <c r="F124" s="36"/>
      <c r="G124" s="31"/>
      <c r="H124" s="31"/>
      <c r="I124" s="31"/>
      <c r="J124" s="31" t="e">
        <f t="shared" ref="J124:J131" si="24">I124/G124*100</f>
        <v>#DIV/0!</v>
      </c>
      <c r="K124" s="31" t="e">
        <f t="shared" si="21"/>
        <v>#DIV/0!</v>
      </c>
    </row>
    <row r="125" spans="1:11" s="35" customFormat="1" ht="18.75" hidden="1" customHeight="1">
      <c r="A125" s="231"/>
      <c r="B125" s="24">
        <v>6000100</v>
      </c>
      <c r="C125" s="34"/>
      <c r="D125" s="34"/>
      <c r="E125" s="33" t="s">
        <v>17</v>
      </c>
      <c r="F125" s="34">
        <v>225</v>
      </c>
      <c r="G125" s="31"/>
      <c r="H125" s="31"/>
      <c r="I125" s="31"/>
      <c r="J125" s="31" t="e">
        <f t="shared" si="24"/>
        <v>#DIV/0!</v>
      </c>
      <c r="K125" s="31" t="e">
        <f t="shared" si="21"/>
        <v>#DIV/0!</v>
      </c>
    </row>
    <row r="126" spans="1:11" ht="18.75" hidden="1" customHeight="1">
      <c r="A126" s="231"/>
      <c r="B126" s="24">
        <v>6000100</v>
      </c>
      <c r="C126" s="18"/>
      <c r="D126" s="18"/>
      <c r="E126" s="25" t="s">
        <v>17</v>
      </c>
      <c r="F126" s="18">
        <v>226</v>
      </c>
      <c r="G126" s="31"/>
      <c r="H126" s="31"/>
      <c r="I126" s="31"/>
      <c r="J126" s="31" t="e">
        <f>I126/G126*100</f>
        <v>#DIV/0!</v>
      </c>
      <c r="K126" s="31" t="e">
        <f t="shared" ref="K126" si="25">I126/H126*100</f>
        <v>#DIV/0!</v>
      </c>
    </row>
    <row r="127" spans="1:11" ht="18.75" hidden="1" customHeight="1">
      <c r="A127" s="231"/>
      <c r="B127" s="24">
        <v>6000100</v>
      </c>
      <c r="C127" s="37"/>
      <c r="D127" s="37"/>
      <c r="E127" s="25" t="s">
        <v>17</v>
      </c>
      <c r="F127" s="18">
        <v>310</v>
      </c>
      <c r="G127" s="60"/>
      <c r="H127" s="60"/>
      <c r="I127" s="60"/>
      <c r="J127" s="31"/>
      <c r="K127" s="31" t="e">
        <f t="shared" si="21"/>
        <v>#DIV/0!</v>
      </c>
    </row>
    <row r="128" spans="1:11" ht="18.75" hidden="1" customHeight="1">
      <c r="A128" s="174"/>
      <c r="B128" s="24">
        <v>6000101</v>
      </c>
      <c r="C128" s="37"/>
      <c r="D128" s="37"/>
      <c r="E128" s="25" t="s">
        <v>13</v>
      </c>
      <c r="F128" s="18">
        <v>241</v>
      </c>
      <c r="G128" s="60">
        <v>0</v>
      </c>
      <c r="H128" s="60"/>
      <c r="I128" s="60"/>
      <c r="J128" s="31"/>
      <c r="K128" s="31"/>
    </row>
    <row r="129" spans="1:11" ht="22.5" customHeight="1">
      <c r="A129" s="252" t="s">
        <v>56</v>
      </c>
      <c r="B129" s="24">
        <v>6000300</v>
      </c>
      <c r="C129" s="18"/>
      <c r="D129" s="18"/>
      <c r="E129" s="25" t="s">
        <v>17</v>
      </c>
      <c r="F129" s="20"/>
      <c r="G129" s="31">
        <f>G130+G131+G132</f>
        <v>4910</v>
      </c>
      <c r="H129" s="31">
        <f>H130+H131+H132+H133</f>
        <v>5888.54</v>
      </c>
      <c r="I129" s="31">
        <f>I130+I131+I132+I133</f>
        <v>5888.54</v>
      </c>
      <c r="J129" s="31">
        <f t="shared" si="24"/>
        <v>119.9295315682281</v>
      </c>
      <c r="K129" s="31">
        <f t="shared" si="21"/>
        <v>100</v>
      </c>
    </row>
    <row r="130" spans="1:11" ht="27.75" customHeight="1">
      <c r="A130" s="253"/>
      <c r="B130" s="24">
        <v>6000300</v>
      </c>
      <c r="C130" s="18"/>
      <c r="D130" s="18"/>
      <c r="E130" s="25" t="s">
        <v>17</v>
      </c>
      <c r="F130" s="18">
        <v>225</v>
      </c>
      <c r="G130" s="31">
        <f>G136+G141</f>
        <v>4850</v>
      </c>
      <c r="H130" s="31">
        <f>H136+H141</f>
        <v>5840.366</v>
      </c>
      <c r="I130" s="31">
        <f>I136+I141</f>
        <v>5840.366</v>
      </c>
      <c r="J130" s="31">
        <f t="shared" si="24"/>
        <v>120.41991752577319</v>
      </c>
      <c r="K130" s="31">
        <f t="shared" si="21"/>
        <v>100</v>
      </c>
    </row>
    <row r="131" spans="1:11" ht="25.5" customHeight="1">
      <c r="A131" s="253"/>
      <c r="B131" s="24">
        <v>6000300</v>
      </c>
      <c r="C131" s="18"/>
      <c r="D131" s="18"/>
      <c r="E131" s="25" t="s">
        <v>17</v>
      </c>
      <c r="F131" s="18">
        <v>226</v>
      </c>
      <c r="G131" s="31">
        <f>G137</f>
        <v>60</v>
      </c>
      <c r="H131" s="31">
        <f>H137+H142</f>
        <v>48.173999999999999</v>
      </c>
      <c r="I131" s="31">
        <f>I137+I142</f>
        <v>48.173999999999999</v>
      </c>
      <c r="J131" s="31">
        <f t="shared" si="24"/>
        <v>80.289999999999992</v>
      </c>
      <c r="K131" s="31">
        <f t="shared" si="21"/>
        <v>100</v>
      </c>
    </row>
    <row r="132" spans="1:11" ht="30" hidden="1" customHeight="1">
      <c r="A132" s="253"/>
      <c r="B132" s="24">
        <v>6000300</v>
      </c>
      <c r="C132" s="18"/>
      <c r="D132" s="18"/>
      <c r="E132" s="25" t="s">
        <v>17</v>
      </c>
      <c r="F132" s="18">
        <v>310</v>
      </c>
      <c r="G132" s="31">
        <f>G138+G143</f>
        <v>0</v>
      </c>
      <c r="H132" s="31">
        <f>H138+H143</f>
        <v>0</v>
      </c>
      <c r="I132" s="31">
        <f>I138+I143</f>
        <v>0</v>
      </c>
      <c r="J132" s="31" t="e">
        <f>I132/G132*100</f>
        <v>#DIV/0!</v>
      </c>
      <c r="K132" s="31" t="e">
        <f t="shared" si="21"/>
        <v>#DIV/0!</v>
      </c>
    </row>
    <row r="133" spans="1:11" ht="28.5" hidden="1" customHeight="1">
      <c r="A133" s="254"/>
      <c r="B133" s="24">
        <v>6000300</v>
      </c>
      <c r="C133" s="18"/>
      <c r="D133" s="18"/>
      <c r="E133" s="25" t="s">
        <v>13</v>
      </c>
      <c r="F133" s="18">
        <v>241</v>
      </c>
      <c r="G133" s="31">
        <f>G134</f>
        <v>0</v>
      </c>
      <c r="H133" s="31">
        <f>H134</f>
        <v>0</v>
      </c>
      <c r="I133" s="31">
        <f>I134</f>
        <v>0</v>
      </c>
      <c r="J133" s="31"/>
      <c r="K133" s="31" t="e">
        <f t="shared" ref="K133:K134" si="26">I133/H133*100</f>
        <v>#DIV/0!</v>
      </c>
    </row>
    <row r="134" spans="1:11" ht="93.75" hidden="1">
      <c r="A134" s="131" t="s">
        <v>127</v>
      </c>
      <c r="B134" s="24">
        <v>6000397</v>
      </c>
      <c r="C134" s="18"/>
      <c r="D134" s="18"/>
      <c r="E134" s="25" t="s">
        <v>13</v>
      </c>
      <c r="F134" s="18">
        <v>241</v>
      </c>
      <c r="G134" s="31"/>
      <c r="H134" s="31"/>
      <c r="I134" s="31"/>
      <c r="J134" s="31"/>
      <c r="K134" s="31" t="e">
        <f t="shared" si="26"/>
        <v>#DIV/0!</v>
      </c>
    </row>
    <row r="135" spans="1:11" ht="27" customHeight="1">
      <c r="A135" s="193" t="s">
        <v>57</v>
      </c>
      <c r="B135" s="24">
        <v>6000398</v>
      </c>
      <c r="C135" s="18"/>
      <c r="D135" s="18"/>
      <c r="E135" s="25" t="s">
        <v>17</v>
      </c>
      <c r="F135" s="18"/>
      <c r="G135" s="31">
        <f>G136+G137+G138</f>
        <v>4910</v>
      </c>
      <c r="H135" s="31">
        <f t="shared" ref="H135:I135" si="27">H136+H137+H138</f>
        <v>5888.54</v>
      </c>
      <c r="I135" s="31">
        <f t="shared" si="27"/>
        <v>5888.54</v>
      </c>
      <c r="J135" s="31">
        <f>I135/G135*100</f>
        <v>119.9295315682281</v>
      </c>
      <c r="K135" s="31">
        <f t="shared" si="21"/>
        <v>100</v>
      </c>
    </row>
    <row r="136" spans="1:11" ht="30" customHeight="1">
      <c r="A136" s="220"/>
      <c r="B136" s="24">
        <v>6000398</v>
      </c>
      <c r="C136" s="18"/>
      <c r="D136" s="18"/>
      <c r="E136" s="25" t="s">
        <v>17</v>
      </c>
      <c r="F136" s="18">
        <v>225</v>
      </c>
      <c r="G136" s="31">
        <v>4850</v>
      </c>
      <c r="H136" s="31">
        <v>5840.366</v>
      </c>
      <c r="I136" s="31">
        <v>5840.366</v>
      </c>
      <c r="J136" s="31">
        <f>I136/G136*100</f>
        <v>120.41991752577319</v>
      </c>
      <c r="K136" s="31">
        <f t="shared" si="21"/>
        <v>100</v>
      </c>
    </row>
    <row r="137" spans="1:11" ht="30" customHeight="1">
      <c r="A137" s="220"/>
      <c r="B137" s="24">
        <v>6000398</v>
      </c>
      <c r="C137" s="18"/>
      <c r="D137" s="18"/>
      <c r="E137" s="25" t="s">
        <v>17</v>
      </c>
      <c r="F137" s="18">
        <v>226</v>
      </c>
      <c r="G137" s="31">
        <v>60</v>
      </c>
      <c r="H137" s="31">
        <v>48.173999999999999</v>
      </c>
      <c r="I137" s="31">
        <v>48.173999999999999</v>
      </c>
      <c r="J137" s="31">
        <f>I137/G137*100</f>
        <v>80.289999999999992</v>
      </c>
      <c r="K137" s="31">
        <f t="shared" si="21"/>
        <v>100</v>
      </c>
    </row>
    <row r="138" spans="1:11" ht="33.75" hidden="1" customHeight="1">
      <c r="A138" s="194"/>
      <c r="B138" s="24">
        <v>6000398</v>
      </c>
      <c r="C138" s="18"/>
      <c r="D138" s="18"/>
      <c r="E138" s="25" t="s">
        <v>17</v>
      </c>
      <c r="F138" s="18">
        <v>310</v>
      </c>
      <c r="G138" s="31"/>
      <c r="H138" s="31"/>
      <c r="I138" s="31"/>
      <c r="J138" s="31" t="e">
        <f>I138/G138*100</f>
        <v>#DIV/0!</v>
      </c>
      <c r="K138" s="31" t="e">
        <f t="shared" si="21"/>
        <v>#DIV/0!</v>
      </c>
    </row>
    <row r="139" spans="1:11" ht="18.75" hidden="1" customHeight="1">
      <c r="A139" s="58" t="s">
        <v>89</v>
      </c>
      <c r="B139" s="24">
        <v>6000397</v>
      </c>
      <c r="C139" s="18"/>
      <c r="D139" s="18"/>
      <c r="E139" s="25" t="s">
        <v>13</v>
      </c>
      <c r="F139" s="18">
        <v>241</v>
      </c>
      <c r="G139" s="31"/>
      <c r="H139" s="31"/>
      <c r="I139" s="31"/>
      <c r="J139" s="31" t="e">
        <f t="shared" ref="J139:J148" si="28">I139/G139*100</f>
        <v>#DIV/0!</v>
      </c>
      <c r="K139" s="31" t="e">
        <f t="shared" si="21"/>
        <v>#DIV/0!</v>
      </c>
    </row>
    <row r="140" spans="1:11" ht="27" hidden="1" customHeight="1">
      <c r="A140" s="193" t="s">
        <v>58</v>
      </c>
      <c r="B140" s="24">
        <v>6000399</v>
      </c>
      <c r="C140" s="18"/>
      <c r="D140" s="18"/>
      <c r="E140" s="25" t="s">
        <v>17</v>
      </c>
      <c r="F140" s="20"/>
      <c r="G140" s="31">
        <f>G141+G143</f>
        <v>0</v>
      </c>
      <c r="H140" s="31"/>
      <c r="I140" s="31"/>
      <c r="J140" s="31" t="e">
        <f t="shared" si="28"/>
        <v>#DIV/0!</v>
      </c>
      <c r="K140" s="31" t="e">
        <f t="shared" si="21"/>
        <v>#DIV/0!</v>
      </c>
    </row>
    <row r="141" spans="1:11" ht="25.5" hidden="1" customHeight="1">
      <c r="A141" s="220"/>
      <c r="B141" s="24">
        <v>6000399</v>
      </c>
      <c r="C141" s="18"/>
      <c r="D141" s="18"/>
      <c r="E141" s="25" t="s">
        <v>17</v>
      </c>
      <c r="F141" s="18">
        <v>225</v>
      </c>
      <c r="G141" s="31"/>
      <c r="H141" s="31"/>
      <c r="I141" s="31"/>
      <c r="J141" s="31" t="e">
        <f t="shared" si="28"/>
        <v>#DIV/0!</v>
      </c>
      <c r="K141" s="31" t="e">
        <f t="shared" si="21"/>
        <v>#DIV/0!</v>
      </c>
    </row>
    <row r="142" spans="1:11" ht="25.5" hidden="1" customHeight="1">
      <c r="A142" s="220"/>
      <c r="B142" s="24">
        <v>6000399</v>
      </c>
      <c r="C142" s="18"/>
      <c r="D142" s="18"/>
      <c r="E142" s="25" t="s">
        <v>17</v>
      </c>
      <c r="F142" s="18">
        <v>226</v>
      </c>
      <c r="G142" s="31"/>
      <c r="H142" s="31"/>
      <c r="I142" s="31"/>
      <c r="J142" s="31"/>
      <c r="K142" s="31" t="e">
        <f t="shared" si="21"/>
        <v>#DIV/0!</v>
      </c>
    </row>
    <row r="143" spans="1:11" ht="26.25" hidden="1" customHeight="1">
      <c r="A143" s="194"/>
      <c r="B143" s="24">
        <v>6000399</v>
      </c>
      <c r="C143" s="18"/>
      <c r="D143" s="18"/>
      <c r="E143" s="25" t="s">
        <v>17</v>
      </c>
      <c r="F143" s="18">
        <v>310</v>
      </c>
      <c r="G143" s="31"/>
      <c r="H143" s="31"/>
      <c r="I143" s="31"/>
      <c r="J143" s="31" t="e">
        <f t="shared" si="28"/>
        <v>#DIV/0!</v>
      </c>
      <c r="K143" s="31" t="e">
        <f t="shared" ref="K143:K148" si="29">I143/H143*100</f>
        <v>#DIV/0!</v>
      </c>
    </row>
    <row r="144" spans="1:11" ht="18.75" hidden="1" customHeight="1">
      <c r="A144" s="193" t="s">
        <v>59</v>
      </c>
      <c r="B144" s="24">
        <v>6000400</v>
      </c>
      <c r="C144" s="18"/>
      <c r="D144" s="18"/>
      <c r="E144" s="25" t="s">
        <v>17</v>
      </c>
      <c r="F144" s="20"/>
      <c r="G144" s="31"/>
      <c r="H144" s="31"/>
      <c r="I144" s="31"/>
      <c r="J144" s="31" t="e">
        <f t="shared" si="28"/>
        <v>#DIV/0!</v>
      </c>
      <c r="K144" s="31" t="e">
        <f t="shared" si="29"/>
        <v>#DIV/0!</v>
      </c>
    </row>
    <row r="145" spans="1:13" ht="18.75" hidden="1" customHeight="1">
      <c r="A145" s="220"/>
      <c r="B145" s="24">
        <v>6000400</v>
      </c>
      <c r="C145" s="18"/>
      <c r="D145" s="18"/>
      <c r="E145" s="25" t="s">
        <v>17</v>
      </c>
      <c r="F145" s="18">
        <v>225</v>
      </c>
      <c r="G145" s="31"/>
      <c r="H145" s="31"/>
      <c r="I145" s="31"/>
      <c r="J145" s="31" t="e">
        <f t="shared" si="28"/>
        <v>#DIV/0!</v>
      </c>
      <c r="K145" s="31" t="e">
        <f t="shared" si="29"/>
        <v>#DIV/0!</v>
      </c>
    </row>
    <row r="146" spans="1:13" ht="18.75" hidden="1" customHeight="1">
      <c r="A146" s="220"/>
      <c r="B146" s="24">
        <v>6000400</v>
      </c>
      <c r="C146" s="18"/>
      <c r="D146" s="18"/>
      <c r="E146" s="25" t="s">
        <v>17</v>
      </c>
      <c r="F146" s="18">
        <v>310</v>
      </c>
      <c r="G146" s="31"/>
      <c r="H146" s="31"/>
      <c r="I146" s="31"/>
      <c r="J146" s="31" t="e">
        <f t="shared" si="28"/>
        <v>#DIV/0!</v>
      </c>
      <c r="K146" s="31" t="e">
        <f t="shared" si="29"/>
        <v>#DIV/0!</v>
      </c>
    </row>
    <row r="147" spans="1:13" ht="18.75" hidden="1" customHeight="1">
      <c r="A147" s="220"/>
      <c r="B147" s="24">
        <v>6000400</v>
      </c>
      <c r="C147" s="18"/>
      <c r="D147" s="18"/>
      <c r="E147" s="25" t="s">
        <v>17</v>
      </c>
      <c r="F147" s="18">
        <v>226</v>
      </c>
      <c r="G147" s="31"/>
      <c r="H147" s="31"/>
      <c r="I147" s="31"/>
      <c r="J147" s="31" t="e">
        <f t="shared" si="28"/>
        <v>#DIV/0!</v>
      </c>
      <c r="K147" s="31" t="e">
        <f t="shared" si="29"/>
        <v>#DIV/0!</v>
      </c>
    </row>
    <row r="148" spans="1:13" ht="18.75" hidden="1" customHeight="1">
      <c r="A148" s="194"/>
      <c r="B148" s="24">
        <v>6000400</v>
      </c>
      <c r="C148" s="37"/>
      <c r="D148" s="37"/>
      <c r="E148" s="18">
        <v>500</v>
      </c>
      <c r="F148" s="18">
        <v>310</v>
      </c>
      <c r="G148" s="34"/>
      <c r="H148" s="60"/>
      <c r="I148" s="60"/>
      <c r="J148" s="31" t="e">
        <f t="shared" si="28"/>
        <v>#DIV/0!</v>
      </c>
      <c r="K148" s="31" t="e">
        <f t="shared" si="29"/>
        <v>#DIV/0!</v>
      </c>
    </row>
    <row r="149" spans="1:13" s="161" customFormat="1" ht="30.75" customHeight="1">
      <c r="A149" s="189" t="s">
        <v>60</v>
      </c>
      <c r="B149" s="24">
        <v>6000500</v>
      </c>
      <c r="C149" s="18"/>
      <c r="D149" s="18"/>
      <c r="E149" s="160"/>
      <c r="F149" s="18"/>
      <c r="G149" s="31">
        <f>G154+G161+G157</f>
        <v>19000</v>
      </c>
      <c r="H149" s="31">
        <f t="shared" ref="H149:I149" si="30">H154+H161+H157</f>
        <v>19000</v>
      </c>
      <c r="I149" s="31">
        <f t="shared" si="30"/>
        <v>19000</v>
      </c>
      <c r="J149" s="31">
        <f>I149/G149*100</f>
        <v>100</v>
      </c>
      <c r="K149" s="31">
        <f t="shared" si="21"/>
        <v>100</v>
      </c>
      <c r="M149" s="170"/>
    </row>
    <row r="150" spans="1:13" ht="18.75" hidden="1" customHeight="1">
      <c r="A150" s="250"/>
      <c r="B150" s="149">
        <v>6000500</v>
      </c>
      <c r="C150" s="147"/>
      <c r="D150" s="147"/>
      <c r="E150" s="150" t="s">
        <v>17</v>
      </c>
      <c r="F150" s="147">
        <v>226</v>
      </c>
      <c r="G150" s="148"/>
      <c r="H150" s="148"/>
      <c r="I150" s="148"/>
      <c r="J150" s="148"/>
      <c r="K150" s="148" t="e">
        <f t="shared" si="21"/>
        <v>#DIV/0!</v>
      </c>
    </row>
    <row r="151" spans="1:13" ht="18.75" hidden="1" customHeight="1">
      <c r="A151" s="250"/>
      <c r="B151" s="151">
        <v>6000500</v>
      </c>
      <c r="C151" s="147"/>
      <c r="D151" s="147"/>
      <c r="E151" s="150" t="s">
        <v>13</v>
      </c>
      <c r="F151" s="147">
        <v>241</v>
      </c>
      <c r="G151" s="148"/>
      <c r="H151" s="148"/>
      <c r="I151" s="148"/>
      <c r="J151" s="148"/>
      <c r="K151" s="148"/>
    </row>
    <row r="152" spans="1:13" ht="18.75" hidden="1" customHeight="1">
      <c r="A152" s="250"/>
      <c r="B152" s="151">
        <v>6000500</v>
      </c>
      <c r="C152" s="147"/>
      <c r="D152" s="147"/>
      <c r="E152" s="150" t="s">
        <v>17</v>
      </c>
      <c r="F152" s="147">
        <v>310</v>
      </c>
      <c r="G152" s="148"/>
      <c r="H152" s="148"/>
      <c r="I152" s="148"/>
      <c r="J152" s="148" t="e">
        <f>I152/G152*100</f>
        <v>#DIV/0!</v>
      </c>
      <c r="K152" s="148" t="e">
        <f t="shared" ref="K152:K157" si="31">I152/H152*100</f>
        <v>#DIV/0!</v>
      </c>
    </row>
    <row r="153" spans="1:13" ht="18.75" hidden="1" customHeight="1">
      <c r="A153" s="251"/>
      <c r="B153" s="151">
        <v>6000500</v>
      </c>
      <c r="C153" s="152"/>
      <c r="D153" s="152"/>
      <c r="E153" s="147">
        <v>500</v>
      </c>
      <c r="F153" s="147">
        <v>340</v>
      </c>
      <c r="G153" s="153"/>
      <c r="H153" s="154"/>
      <c r="I153" s="154"/>
      <c r="J153" s="153"/>
      <c r="K153" s="154" t="e">
        <f t="shared" si="31"/>
        <v>#DIV/0!</v>
      </c>
    </row>
    <row r="154" spans="1:13" ht="37.5">
      <c r="A154" s="77" t="s">
        <v>61</v>
      </c>
      <c r="B154" s="39">
        <v>6000501</v>
      </c>
      <c r="C154" s="18"/>
      <c r="D154" s="18"/>
      <c r="E154" s="25" t="s">
        <v>13</v>
      </c>
      <c r="F154" s="18">
        <v>241</v>
      </c>
      <c r="G154" s="31">
        <v>19000</v>
      </c>
      <c r="H154" s="31">
        <v>19000</v>
      </c>
      <c r="I154" s="31">
        <v>19000</v>
      </c>
      <c r="J154" s="31">
        <f>I154/G154*100</f>
        <v>100</v>
      </c>
      <c r="K154" s="31">
        <f t="shared" si="31"/>
        <v>100</v>
      </c>
    </row>
    <row r="155" spans="1:13" ht="18.75" hidden="1" customHeight="1">
      <c r="A155" s="189" t="s">
        <v>62</v>
      </c>
      <c r="B155" s="189">
        <v>6000502</v>
      </c>
      <c r="C155" s="18"/>
      <c r="D155" s="18"/>
      <c r="E155" s="33"/>
      <c r="F155" s="34"/>
      <c r="G155" s="31"/>
      <c r="H155" s="31"/>
      <c r="I155" s="31"/>
      <c r="J155" s="31" t="e">
        <f t="shared" ref="J155:J157" si="32">I155/G155*100</f>
        <v>#DIV/0!</v>
      </c>
      <c r="K155" s="31" t="e">
        <f t="shared" si="31"/>
        <v>#DIV/0!</v>
      </c>
    </row>
    <row r="156" spans="1:13" ht="18.75" hidden="1" customHeight="1">
      <c r="A156" s="245"/>
      <c r="B156" s="246"/>
      <c r="C156" s="18"/>
      <c r="D156" s="18"/>
      <c r="E156" s="25" t="s">
        <v>17</v>
      </c>
      <c r="F156" s="18">
        <v>226</v>
      </c>
      <c r="G156" s="31"/>
      <c r="H156" s="31"/>
      <c r="I156" s="31"/>
      <c r="J156" s="31" t="e">
        <f t="shared" si="32"/>
        <v>#DIV/0!</v>
      </c>
      <c r="K156" s="31" t="e">
        <f t="shared" si="31"/>
        <v>#DIV/0!</v>
      </c>
    </row>
    <row r="157" spans="1:13" ht="24.75" hidden="1" customHeight="1">
      <c r="A157" s="245"/>
      <c r="B157" s="246"/>
      <c r="C157" s="18"/>
      <c r="D157" s="18"/>
      <c r="E157" s="176" t="s">
        <v>17</v>
      </c>
      <c r="F157" s="18"/>
      <c r="G157" s="31">
        <f>G158+G160</f>
        <v>0</v>
      </c>
      <c r="H157" s="31">
        <f>H158+H160+H159</f>
        <v>0</v>
      </c>
      <c r="I157" s="31">
        <f>I158+I160+I159</f>
        <v>0</v>
      </c>
      <c r="J157" s="31" t="e">
        <f t="shared" si="32"/>
        <v>#DIV/0!</v>
      </c>
      <c r="K157" s="31" t="e">
        <f t="shared" si="31"/>
        <v>#DIV/0!</v>
      </c>
    </row>
    <row r="158" spans="1:13" ht="25.5" hidden="1" customHeight="1">
      <c r="A158" s="245"/>
      <c r="B158" s="245"/>
      <c r="C158" s="18"/>
      <c r="D158" s="18"/>
      <c r="E158" s="177"/>
      <c r="F158" s="18">
        <v>226</v>
      </c>
      <c r="G158" s="31"/>
      <c r="H158" s="31"/>
      <c r="I158" s="31"/>
      <c r="J158" s="31" t="e">
        <f t="shared" ref="J158:J161" si="33">I158/G158*100</f>
        <v>#DIV/0!</v>
      </c>
      <c r="K158" s="31" t="e">
        <f t="shared" ref="K158:K161" si="34">I158/H158*100</f>
        <v>#DIV/0!</v>
      </c>
    </row>
    <row r="159" spans="1:13" ht="25.5" hidden="1" customHeight="1">
      <c r="A159" s="245"/>
      <c r="B159" s="245"/>
      <c r="C159" s="18"/>
      <c r="D159" s="18"/>
      <c r="E159" s="177"/>
      <c r="F159" s="18">
        <v>310</v>
      </c>
      <c r="G159" s="31"/>
      <c r="H159" s="31"/>
      <c r="I159" s="31"/>
      <c r="J159" s="31"/>
      <c r="K159" s="31" t="e">
        <f t="shared" si="34"/>
        <v>#DIV/0!</v>
      </c>
    </row>
    <row r="160" spans="1:13" ht="27.75" hidden="1" customHeight="1">
      <c r="A160" s="215"/>
      <c r="B160" s="215"/>
      <c r="C160" s="18"/>
      <c r="D160" s="18"/>
      <c r="E160" s="178"/>
      <c r="F160" s="18">
        <v>340</v>
      </c>
      <c r="G160" s="31"/>
      <c r="H160" s="31"/>
      <c r="I160" s="31"/>
      <c r="J160" s="31" t="e">
        <f t="shared" si="33"/>
        <v>#DIV/0!</v>
      </c>
      <c r="K160" s="31" t="e">
        <f t="shared" si="34"/>
        <v>#DIV/0!</v>
      </c>
    </row>
    <row r="161" spans="1:11" ht="62.25" hidden="1" customHeight="1">
      <c r="A161" s="79" t="s">
        <v>91</v>
      </c>
      <c r="B161" s="24">
        <v>6000505</v>
      </c>
      <c r="C161" s="18"/>
      <c r="D161" s="18"/>
      <c r="E161" s="25" t="s">
        <v>13</v>
      </c>
      <c r="F161" s="18">
        <v>241</v>
      </c>
      <c r="G161" s="31"/>
      <c r="H161" s="31"/>
      <c r="I161" s="31"/>
      <c r="J161" s="31" t="e">
        <f t="shared" si="33"/>
        <v>#DIV/0!</v>
      </c>
      <c r="K161" s="31" t="e">
        <f t="shared" si="34"/>
        <v>#DIV/0!</v>
      </c>
    </row>
    <row r="162" spans="1:11" ht="37.5" hidden="1">
      <c r="A162" s="79" t="s">
        <v>63</v>
      </c>
      <c r="B162" s="9">
        <v>6000504</v>
      </c>
      <c r="C162" s="18"/>
      <c r="D162" s="18"/>
      <c r="E162" s="25" t="s">
        <v>13</v>
      </c>
      <c r="F162" s="18">
        <v>241</v>
      </c>
      <c r="G162" s="31"/>
      <c r="H162" s="31"/>
      <c r="I162" s="31"/>
      <c r="J162" s="31" t="e">
        <f t="shared" ref="J162:J167" si="35">I162/G162*100</f>
        <v>#DIV/0!</v>
      </c>
      <c r="K162" s="31" t="e">
        <f t="shared" ref="K162:K171" si="36">I162/H162*100</f>
        <v>#DIV/0!</v>
      </c>
    </row>
    <row r="163" spans="1:11" ht="37.5" hidden="1">
      <c r="A163" s="77" t="s">
        <v>96</v>
      </c>
      <c r="B163" s="9">
        <v>6000506</v>
      </c>
      <c r="C163" s="18"/>
      <c r="D163" s="18"/>
      <c r="E163" s="25" t="s">
        <v>13</v>
      </c>
      <c r="F163" s="18">
        <v>241</v>
      </c>
      <c r="G163" s="31"/>
      <c r="H163" s="31"/>
      <c r="I163" s="31"/>
      <c r="J163" s="31" t="e">
        <f t="shared" si="35"/>
        <v>#DIV/0!</v>
      </c>
      <c r="K163" s="31" t="e">
        <f t="shared" si="36"/>
        <v>#DIV/0!</v>
      </c>
    </row>
    <row r="164" spans="1:11" ht="18.75" hidden="1" customHeight="1">
      <c r="A164" s="77" t="s">
        <v>64</v>
      </c>
      <c r="B164" s="89">
        <v>6000599</v>
      </c>
      <c r="C164" s="18"/>
      <c r="D164" s="18"/>
      <c r="E164" s="25" t="s">
        <v>13</v>
      </c>
      <c r="F164" s="18">
        <v>242</v>
      </c>
      <c r="G164" s="31"/>
      <c r="H164" s="31"/>
      <c r="I164" s="31"/>
      <c r="J164" s="31" t="e">
        <f t="shared" si="35"/>
        <v>#DIV/0!</v>
      </c>
      <c r="K164" s="31" t="e">
        <f t="shared" si="36"/>
        <v>#DIV/0!</v>
      </c>
    </row>
    <row r="165" spans="1:11" ht="18.75" hidden="1" customHeight="1">
      <c r="A165" s="193" t="s">
        <v>135</v>
      </c>
      <c r="B165" s="137">
        <v>7955100</v>
      </c>
      <c r="C165" s="18"/>
      <c r="D165" s="18"/>
      <c r="E165" s="25" t="s">
        <v>17</v>
      </c>
      <c r="F165" s="18"/>
      <c r="G165" s="31"/>
      <c r="H165" s="31"/>
      <c r="I165" s="31"/>
      <c r="J165" s="31" t="e">
        <f t="shared" si="35"/>
        <v>#DIV/0!</v>
      </c>
      <c r="K165" s="31" t="e">
        <f t="shared" si="36"/>
        <v>#DIV/0!</v>
      </c>
    </row>
    <row r="166" spans="1:11" ht="18.75" hidden="1" customHeight="1">
      <c r="A166" s="220"/>
      <c r="B166" s="137">
        <v>7955100</v>
      </c>
      <c r="C166" s="18"/>
      <c r="D166" s="18"/>
      <c r="E166" s="25" t="s">
        <v>17</v>
      </c>
      <c r="F166" s="18">
        <v>225</v>
      </c>
      <c r="G166" s="31">
        <v>0</v>
      </c>
      <c r="H166" s="31"/>
      <c r="I166" s="31"/>
      <c r="J166" s="31" t="e">
        <f t="shared" si="35"/>
        <v>#DIV/0!</v>
      </c>
      <c r="K166" s="31" t="e">
        <f t="shared" si="36"/>
        <v>#DIV/0!</v>
      </c>
    </row>
    <row r="167" spans="1:11" ht="18.75" hidden="1" customHeight="1">
      <c r="A167" s="194"/>
      <c r="B167" s="137">
        <v>7955100</v>
      </c>
      <c r="C167" s="18"/>
      <c r="D167" s="18"/>
      <c r="E167" s="25" t="s">
        <v>17</v>
      </c>
      <c r="F167" s="18">
        <v>310</v>
      </c>
      <c r="G167" s="31">
        <v>0</v>
      </c>
      <c r="H167" s="31"/>
      <c r="I167" s="31"/>
      <c r="J167" s="31" t="e">
        <f t="shared" si="35"/>
        <v>#DIV/0!</v>
      </c>
      <c r="K167" s="31" t="e">
        <f t="shared" si="36"/>
        <v>#DIV/0!</v>
      </c>
    </row>
    <row r="168" spans="1:11" ht="29.25" hidden="1" customHeight="1">
      <c r="A168" s="193" t="s">
        <v>134</v>
      </c>
      <c r="B168" s="139">
        <v>1009001</v>
      </c>
      <c r="C168" s="24"/>
      <c r="D168" s="24"/>
      <c r="E168" s="136" t="s">
        <v>17</v>
      </c>
      <c r="F168" s="40"/>
      <c r="G168" s="31"/>
      <c r="H168" s="31"/>
      <c r="I168" s="31"/>
      <c r="J168" s="31"/>
      <c r="K168" s="31" t="e">
        <f t="shared" si="36"/>
        <v>#DIV/0!</v>
      </c>
    </row>
    <row r="169" spans="1:11" ht="24" hidden="1" customHeight="1">
      <c r="A169" s="220"/>
      <c r="B169" s="139">
        <v>1009001</v>
      </c>
      <c r="C169" s="24"/>
      <c r="D169" s="24"/>
      <c r="E169" s="136" t="s">
        <v>17</v>
      </c>
      <c r="F169" s="24">
        <v>225</v>
      </c>
      <c r="G169" s="31"/>
      <c r="H169" s="31"/>
      <c r="I169" s="31"/>
      <c r="J169" s="31"/>
      <c r="K169" s="31" t="e">
        <f t="shared" si="36"/>
        <v>#DIV/0!</v>
      </c>
    </row>
    <row r="170" spans="1:11" ht="18.75" hidden="1" customHeight="1">
      <c r="A170" s="220"/>
      <c r="B170" s="139">
        <v>1009001</v>
      </c>
      <c r="C170" s="24"/>
      <c r="D170" s="24"/>
      <c r="E170" s="136" t="s">
        <v>17</v>
      </c>
      <c r="F170" s="24">
        <v>226</v>
      </c>
      <c r="G170" s="31"/>
      <c r="H170" s="31"/>
      <c r="I170" s="31"/>
      <c r="J170" s="31"/>
      <c r="K170" s="31" t="e">
        <f t="shared" si="36"/>
        <v>#DIV/0!</v>
      </c>
    </row>
    <row r="171" spans="1:11" ht="23.25" hidden="1" customHeight="1">
      <c r="A171" s="194"/>
      <c r="B171" s="140">
        <v>1009001</v>
      </c>
      <c r="C171" s="24"/>
      <c r="D171" s="24"/>
      <c r="E171" s="138" t="s">
        <v>17</v>
      </c>
      <c r="F171" s="24">
        <v>310</v>
      </c>
      <c r="G171" s="31"/>
      <c r="H171" s="60"/>
      <c r="I171" s="60"/>
      <c r="J171" s="31"/>
      <c r="K171" s="31" t="e">
        <f t="shared" si="36"/>
        <v>#DIV/0!</v>
      </c>
    </row>
    <row r="172" spans="1:11" ht="37.5" hidden="1">
      <c r="A172" s="98" t="s">
        <v>112</v>
      </c>
      <c r="B172" s="90">
        <v>7953800</v>
      </c>
      <c r="C172" s="41"/>
      <c r="D172" s="41"/>
      <c r="E172" s="42" t="s">
        <v>17</v>
      </c>
      <c r="F172" s="24">
        <v>310</v>
      </c>
      <c r="G172" s="144"/>
      <c r="H172" s="144"/>
      <c r="I172" s="144"/>
      <c r="J172" s="31" t="e">
        <f t="shared" ref="J172:J175" si="37">I172/G172*100</f>
        <v>#DIV/0!</v>
      </c>
      <c r="K172" s="31" t="e">
        <f t="shared" ref="K172" si="38">I172/H172*100</f>
        <v>#DIV/0!</v>
      </c>
    </row>
    <row r="173" spans="1:11" ht="75" hidden="1" customHeight="1">
      <c r="A173" s="44" t="s">
        <v>65</v>
      </c>
      <c r="B173" s="90">
        <v>7953900</v>
      </c>
      <c r="C173" s="18"/>
      <c r="D173" s="18"/>
      <c r="E173" s="18">
        <v>500</v>
      </c>
      <c r="F173" s="18">
        <v>310</v>
      </c>
      <c r="G173" s="34"/>
      <c r="H173" s="34"/>
      <c r="I173" s="60"/>
      <c r="J173" s="31" t="e">
        <f t="shared" si="37"/>
        <v>#DIV/0!</v>
      </c>
      <c r="K173" s="60" t="e">
        <f t="shared" ref="K173:K249" si="39">I173/H173*100</f>
        <v>#DIV/0!</v>
      </c>
    </row>
    <row r="174" spans="1:11" ht="18.75" hidden="1">
      <c r="A174" s="77" t="s">
        <v>66</v>
      </c>
      <c r="B174" s="9">
        <v>3400702</v>
      </c>
      <c r="C174" s="18"/>
      <c r="D174" s="18"/>
      <c r="E174" s="18">
        <v>500</v>
      </c>
      <c r="F174" s="18">
        <v>310</v>
      </c>
      <c r="G174" s="34"/>
      <c r="H174" s="60"/>
      <c r="I174" s="60"/>
      <c r="J174" s="31" t="e">
        <f t="shared" si="37"/>
        <v>#DIV/0!</v>
      </c>
      <c r="K174" s="60" t="e">
        <f t="shared" si="39"/>
        <v>#DIV/0!</v>
      </c>
    </row>
    <row r="175" spans="1:11" ht="56.25" hidden="1">
      <c r="A175" s="173" t="s">
        <v>153</v>
      </c>
      <c r="B175" s="6">
        <v>7953900</v>
      </c>
      <c r="C175" s="39"/>
      <c r="D175" s="39"/>
      <c r="E175" s="38">
        <v>500</v>
      </c>
      <c r="F175" s="39">
        <v>310</v>
      </c>
      <c r="G175" s="144"/>
      <c r="H175" s="60"/>
      <c r="I175" s="60"/>
      <c r="J175" s="31" t="e">
        <f t="shared" si="37"/>
        <v>#DIV/0!</v>
      </c>
      <c r="K175" s="31" t="e">
        <f t="shared" si="39"/>
        <v>#DIV/0!</v>
      </c>
    </row>
    <row r="176" spans="1:11" ht="21" hidden="1" customHeight="1">
      <c r="A176" s="193" t="s">
        <v>146</v>
      </c>
      <c r="B176" s="239">
        <v>7955100</v>
      </c>
      <c r="C176" s="39"/>
      <c r="D176" s="39"/>
      <c r="E176" s="242">
        <v>500</v>
      </c>
      <c r="F176" s="39"/>
      <c r="G176" s="144"/>
      <c r="H176" s="60"/>
      <c r="I176" s="60"/>
      <c r="J176" s="31"/>
      <c r="K176" s="31" t="e">
        <f t="shared" ref="K176:K178" si="40">I176/H176*100</f>
        <v>#DIV/0!</v>
      </c>
    </row>
    <row r="177" spans="1:11" ht="30" hidden="1" customHeight="1">
      <c r="A177" s="220"/>
      <c r="B177" s="240"/>
      <c r="C177" s="39"/>
      <c r="D177" s="39"/>
      <c r="E177" s="243"/>
      <c r="F177" s="38">
        <v>225</v>
      </c>
      <c r="G177" s="144"/>
      <c r="H177" s="60"/>
      <c r="I177" s="60"/>
      <c r="J177" s="31"/>
      <c r="K177" s="31" t="e">
        <f t="shared" si="40"/>
        <v>#DIV/0!</v>
      </c>
    </row>
    <row r="178" spans="1:11" ht="30" hidden="1" customHeight="1">
      <c r="A178" s="194"/>
      <c r="B178" s="241"/>
      <c r="C178" s="39"/>
      <c r="D178" s="39"/>
      <c r="E178" s="244"/>
      <c r="F178" s="38">
        <v>310</v>
      </c>
      <c r="G178" s="144"/>
      <c r="H178" s="60"/>
      <c r="I178" s="60"/>
      <c r="J178" s="31"/>
      <c r="K178" s="31" t="e">
        <f t="shared" si="40"/>
        <v>#DIV/0!</v>
      </c>
    </row>
    <row r="179" spans="1:11" ht="37.5" hidden="1">
      <c r="A179" s="45" t="s">
        <v>140</v>
      </c>
      <c r="B179" s="6">
        <v>7955400</v>
      </c>
      <c r="C179" s="18"/>
      <c r="D179" s="18"/>
      <c r="E179" s="46">
        <v>500</v>
      </c>
      <c r="F179" s="18">
        <v>226</v>
      </c>
      <c r="G179" s="60"/>
      <c r="H179" s="60"/>
      <c r="I179" s="60"/>
      <c r="J179" s="31"/>
      <c r="K179" s="31" t="e">
        <f t="shared" ref="K179" si="41">I179/H179*100</f>
        <v>#DIV/0!</v>
      </c>
    </row>
    <row r="180" spans="1:11" ht="56.25" hidden="1">
      <c r="A180" s="45" t="s">
        <v>86</v>
      </c>
      <c r="B180" s="6">
        <v>5202700</v>
      </c>
      <c r="C180" s="18"/>
      <c r="D180" s="18"/>
      <c r="E180" s="46">
        <v>500</v>
      </c>
      <c r="F180" s="18">
        <v>225</v>
      </c>
      <c r="G180" s="60"/>
      <c r="H180" s="60"/>
      <c r="I180" s="60"/>
      <c r="J180" s="60"/>
      <c r="K180" s="60"/>
    </row>
    <row r="181" spans="1:11" ht="20.25" customHeight="1">
      <c r="A181" s="193" t="s">
        <v>161</v>
      </c>
      <c r="B181" s="216">
        <v>7952100</v>
      </c>
      <c r="C181" s="24"/>
      <c r="D181" s="24"/>
      <c r="E181" s="208" t="s">
        <v>17</v>
      </c>
      <c r="F181" s="40"/>
      <c r="G181" s="31">
        <f>SUM(G182:G185)</f>
        <v>1975.1</v>
      </c>
      <c r="H181" s="31">
        <f>SUM(H182:H185)</f>
        <v>1975.1</v>
      </c>
      <c r="I181" s="31">
        <f>SUM(I182:I185)</f>
        <v>980.61300000000006</v>
      </c>
      <c r="J181" s="31">
        <f t="shared" ref="J181:J182" si="42">I181/G181*100</f>
        <v>49.648777277099896</v>
      </c>
      <c r="K181" s="31">
        <f t="shared" si="39"/>
        <v>49.648777277099896</v>
      </c>
    </row>
    <row r="182" spans="1:11" ht="18.75">
      <c r="A182" s="220"/>
      <c r="B182" s="217"/>
      <c r="C182" s="24"/>
      <c r="D182" s="24"/>
      <c r="E182" s="227"/>
      <c r="F182" s="24">
        <v>225</v>
      </c>
      <c r="G182" s="31">
        <v>1848.3</v>
      </c>
      <c r="H182" s="31">
        <v>1848.3</v>
      </c>
      <c r="I182" s="31">
        <v>916.38</v>
      </c>
      <c r="J182" s="31">
        <f t="shared" si="42"/>
        <v>49.579613699074827</v>
      </c>
      <c r="K182" s="31">
        <f t="shared" si="39"/>
        <v>49.579613699074827</v>
      </c>
    </row>
    <row r="183" spans="1:11" ht="21.75" customHeight="1">
      <c r="A183" s="220"/>
      <c r="B183" s="217"/>
      <c r="C183" s="24"/>
      <c r="D183" s="24"/>
      <c r="E183" s="227"/>
      <c r="F183" s="24">
        <v>226</v>
      </c>
      <c r="G183" s="31">
        <v>126.8</v>
      </c>
      <c r="H183" s="31">
        <v>126.8</v>
      </c>
      <c r="I183" s="31">
        <v>64.233000000000004</v>
      </c>
      <c r="J183" s="31"/>
      <c r="K183" s="31">
        <f t="shared" si="39"/>
        <v>50.656940063091483</v>
      </c>
    </row>
    <row r="184" spans="1:11" ht="18" hidden="1" customHeight="1">
      <c r="A184" s="220"/>
      <c r="B184" s="217"/>
      <c r="C184" s="24"/>
      <c r="D184" s="24"/>
      <c r="E184" s="227"/>
      <c r="F184" s="24">
        <v>310</v>
      </c>
      <c r="G184" s="31"/>
      <c r="H184" s="31"/>
      <c r="I184" s="31"/>
      <c r="J184" s="31"/>
      <c r="K184" s="31"/>
    </row>
    <row r="185" spans="1:11" ht="18" hidden="1" customHeight="1">
      <c r="A185" s="226"/>
      <c r="B185" s="218"/>
      <c r="C185" s="24"/>
      <c r="D185" s="24"/>
      <c r="E185" s="228"/>
      <c r="F185" s="24">
        <v>340</v>
      </c>
      <c r="G185" s="31"/>
      <c r="H185" s="31"/>
      <c r="I185" s="31"/>
      <c r="J185" s="31" t="e">
        <f t="shared" ref="J185:J189" si="43">I185/G185*100</f>
        <v>#DIV/0!</v>
      </c>
      <c r="K185" s="31" t="e">
        <f t="shared" si="39"/>
        <v>#DIV/0!</v>
      </c>
    </row>
    <row r="186" spans="1:11" ht="18.75" hidden="1" customHeight="1">
      <c r="A186" s="195" t="s">
        <v>97</v>
      </c>
      <c r="B186" s="216">
        <v>1009001</v>
      </c>
      <c r="C186" s="24"/>
      <c r="D186" s="24"/>
      <c r="E186" s="221">
        <v>500</v>
      </c>
      <c r="F186" s="24"/>
      <c r="G186" s="31">
        <f t="shared" ref="G186" si="44">G187+G188</f>
        <v>0</v>
      </c>
      <c r="H186" s="31"/>
      <c r="I186" s="31"/>
      <c r="J186" s="31" t="e">
        <f t="shared" si="43"/>
        <v>#DIV/0!</v>
      </c>
      <c r="K186" s="31" t="e">
        <f t="shared" si="39"/>
        <v>#DIV/0!</v>
      </c>
    </row>
    <row r="187" spans="1:11" ht="18.75" hidden="1" customHeight="1">
      <c r="A187" s="235"/>
      <c r="B187" s="217"/>
      <c r="C187" s="24"/>
      <c r="D187" s="24"/>
      <c r="E187" s="222"/>
      <c r="F187" s="24">
        <v>225</v>
      </c>
      <c r="G187" s="31">
        <v>0</v>
      </c>
      <c r="H187" s="31"/>
      <c r="I187" s="31"/>
      <c r="J187" s="31" t="e">
        <f t="shared" si="43"/>
        <v>#DIV/0!</v>
      </c>
      <c r="K187" s="31" t="e">
        <f t="shared" si="39"/>
        <v>#DIV/0!</v>
      </c>
    </row>
    <row r="188" spans="1:11" ht="18.75" hidden="1" customHeight="1">
      <c r="A188" s="196"/>
      <c r="B188" s="225"/>
      <c r="C188" s="24"/>
      <c r="D188" s="24"/>
      <c r="E188" s="223"/>
      <c r="F188" s="24">
        <v>310</v>
      </c>
      <c r="G188" s="31">
        <v>0</v>
      </c>
      <c r="H188" s="31"/>
      <c r="I188" s="31"/>
      <c r="J188" s="31" t="e">
        <f t="shared" si="43"/>
        <v>#DIV/0!</v>
      </c>
      <c r="K188" s="31" t="e">
        <f t="shared" si="39"/>
        <v>#DIV/0!</v>
      </c>
    </row>
    <row r="189" spans="1:11" ht="18.75">
      <c r="A189" s="88" t="s">
        <v>158</v>
      </c>
      <c r="B189" s="9">
        <v>6000507</v>
      </c>
      <c r="C189" s="24"/>
      <c r="D189" s="24"/>
      <c r="E189" s="25" t="s">
        <v>17</v>
      </c>
      <c r="F189" s="24">
        <v>340</v>
      </c>
      <c r="G189" s="31">
        <v>124</v>
      </c>
      <c r="H189" s="31">
        <v>124</v>
      </c>
      <c r="I189" s="31"/>
      <c r="J189" s="31"/>
      <c r="K189" s="31"/>
    </row>
    <row r="190" spans="1:11" ht="56.25" hidden="1" customHeight="1">
      <c r="A190" s="88" t="s">
        <v>99</v>
      </c>
      <c r="B190" s="9">
        <v>3150206</v>
      </c>
      <c r="C190" s="24"/>
      <c r="D190" s="24"/>
      <c r="E190" s="25" t="s">
        <v>17</v>
      </c>
      <c r="F190" s="24">
        <v>225</v>
      </c>
      <c r="G190" s="31">
        <v>0</v>
      </c>
      <c r="H190" s="31"/>
      <c r="I190" s="31"/>
      <c r="J190" s="31"/>
      <c r="K190" s="31" t="e">
        <f t="shared" si="39"/>
        <v>#DIV/0!</v>
      </c>
    </row>
    <row r="191" spans="1:11" ht="56.25" hidden="1" customHeight="1">
      <c r="A191" s="87" t="s">
        <v>100</v>
      </c>
      <c r="B191" s="6">
        <v>5202700</v>
      </c>
      <c r="C191" s="18"/>
      <c r="D191" s="18"/>
      <c r="E191" s="46">
        <v>500</v>
      </c>
      <c r="F191" s="18">
        <v>225</v>
      </c>
      <c r="G191" s="31">
        <v>0</v>
      </c>
      <c r="H191" s="31"/>
      <c r="I191" s="31"/>
      <c r="J191" s="31"/>
      <c r="K191" s="31" t="e">
        <f t="shared" si="39"/>
        <v>#DIV/0!</v>
      </c>
    </row>
    <row r="192" spans="1:11" ht="75" hidden="1" customHeight="1">
      <c r="A192" s="87" t="s">
        <v>101</v>
      </c>
      <c r="B192" s="6">
        <v>5202700</v>
      </c>
      <c r="C192" s="18"/>
      <c r="D192" s="18"/>
      <c r="E192" s="46">
        <v>500</v>
      </c>
      <c r="F192" s="18">
        <v>225</v>
      </c>
      <c r="G192" s="31">
        <v>0</v>
      </c>
      <c r="H192" s="31"/>
      <c r="I192" s="31"/>
      <c r="J192" s="31"/>
      <c r="K192" s="31" t="e">
        <f t="shared" si="39"/>
        <v>#DIV/0!</v>
      </c>
    </row>
    <row r="193" spans="1:13" ht="18.75" hidden="1">
      <c r="A193" s="74" t="s">
        <v>87</v>
      </c>
      <c r="B193" s="6">
        <v>6000504</v>
      </c>
      <c r="C193" s="18"/>
      <c r="D193" s="18"/>
      <c r="E193" s="46">
        <v>500</v>
      </c>
      <c r="F193" s="18">
        <v>226</v>
      </c>
      <c r="G193" s="31">
        <v>0</v>
      </c>
      <c r="H193" s="31"/>
      <c r="I193" s="31"/>
      <c r="J193" s="31"/>
      <c r="K193" s="31" t="e">
        <f t="shared" si="39"/>
        <v>#DIV/0!</v>
      </c>
    </row>
    <row r="194" spans="1:13" ht="18.75" hidden="1" customHeight="1">
      <c r="A194" s="69" t="s">
        <v>50</v>
      </c>
      <c r="B194" s="23" t="s">
        <v>34</v>
      </c>
      <c r="C194" s="24"/>
      <c r="D194" s="24"/>
      <c r="E194" s="25" t="s">
        <v>17</v>
      </c>
      <c r="F194" s="24">
        <v>225</v>
      </c>
      <c r="G194" s="31"/>
      <c r="H194" s="31"/>
      <c r="I194" s="31"/>
      <c r="J194" s="31" t="e">
        <f t="shared" ref="J194:J195" si="45">I194/G194*100</f>
        <v>#DIV/0!</v>
      </c>
      <c r="K194" s="31" t="e">
        <f t="shared" si="39"/>
        <v>#DIV/0!</v>
      </c>
    </row>
    <row r="195" spans="1:13" ht="36" customHeight="1">
      <c r="A195" s="99" t="s">
        <v>114</v>
      </c>
      <c r="B195" s="9">
        <v>6000599</v>
      </c>
      <c r="C195" s="24"/>
      <c r="D195" s="24"/>
      <c r="E195" s="25" t="s">
        <v>113</v>
      </c>
      <c r="F195" s="24">
        <v>242</v>
      </c>
      <c r="G195" s="31">
        <v>25</v>
      </c>
      <c r="H195" s="31">
        <v>25</v>
      </c>
      <c r="I195" s="31">
        <v>5</v>
      </c>
      <c r="J195" s="31">
        <f t="shared" si="45"/>
        <v>20</v>
      </c>
      <c r="K195" s="31">
        <f t="shared" si="39"/>
        <v>20</v>
      </c>
      <c r="M195" s="35" t="s">
        <v>67</v>
      </c>
    </row>
    <row r="196" spans="1:13" s="47" customFormat="1" ht="28.5" customHeight="1">
      <c r="A196" s="51" t="s">
        <v>119</v>
      </c>
      <c r="B196" s="52"/>
      <c r="C196" s="56"/>
      <c r="D196" s="56"/>
      <c r="E196" s="57"/>
      <c r="F196" s="56"/>
      <c r="G196" s="112">
        <f>G181+G186+G189+G190+G191+G192+G193+G195</f>
        <v>2124.1</v>
      </c>
      <c r="H196" s="112">
        <f>H181+H186+H189+H190+H191+H192+H193+H195</f>
        <v>2124.1</v>
      </c>
      <c r="I196" s="112">
        <f>I181+I186+I189+I190+I191+I192+I193+I195</f>
        <v>985.61300000000006</v>
      </c>
      <c r="J196" s="55">
        <f>I196/G196*100</f>
        <v>46.401440610140767</v>
      </c>
      <c r="K196" s="55">
        <f t="shared" si="39"/>
        <v>46.401440610140767</v>
      </c>
      <c r="M196" s="171"/>
    </row>
    <row r="197" spans="1:13" ht="29.25" customHeight="1">
      <c r="A197" s="193" t="s">
        <v>162</v>
      </c>
      <c r="B197" s="219">
        <v>7952200</v>
      </c>
      <c r="C197" s="24"/>
      <c r="D197" s="24"/>
      <c r="F197" s="24"/>
      <c r="G197" s="31">
        <f>G199+G200+G202</f>
        <v>3197.0610000000001</v>
      </c>
      <c r="H197" s="31">
        <f>H199+H200+H198</f>
        <v>2913.4120000000003</v>
      </c>
      <c r="I197" s="31">
        <f>I199+I200+I198</f>
        <v>2913.4120000000003</v>
      </c>
      <c r="J197" s="19">
        <f>I197/G197*100</f>
        <v>91.127820207371713</v>
      </c>
      <c r="K197" s="19">
        <f t="shared" si="39"/>
        <v>100</v>
      </c>
    </row>
    <row r="198" spans="1:13" ht="31.5" hidden="1" customHeight="1">
      <c r="A198" s="220"/>
      <c r="B198" s="219"/>
      <c r="C198" s="24"/>
      <c r="D198" s="24"/>
      <c r="E198" s="162" t="s">
        <v>13</v>
      </c>
      <c r="F198" s="24">
        <v>242</v>
      </c>
      <c r="G198" s="31"/>
      <c r="H198" s="31"/>
      <c r="I198" s="31"/>
      <c r="J198" s="19"/>
      <c r="K198" s="19" t="e">
        <f t="shared" si="39"/>
        <v>#DIV/0!</v>
      </c>
    </row>
    <row r="199" spans="1:13" ht="23.25" customHeight="1">
      <c r="A199" s="220"/>
      <c r="B199" s="219"/>
      <c r="C199" s="24"/>
      <c r="D199" s="24"/>
      <c r="E199" s="236" t="s">
        <v>17</v>
      </c>
      <c r="F199" s="24">
        <v>225</v>
      </c>
      <c r="G199" s="31">
        <v>3167.364</v>
      </c>
      <c r="H199" s="31">
        <v>2886.8090000000002</v>
      </c>
      <c r="I199" s="31">
        <v>2886.8090000000002</v>
      </c>
      <c r="J199" s="19">
        <f t="shared" ref="J199:J201" si="46">I199/G199*100</f>
        <v>91.142318975652941</v>
      </c>
      <c r="K199" s="19">
        <f t="shared" si="39"/>
        <v>100</v>
      </c>
    </row>
    <row r="200" spans="1:13" ht="21.75" customHeight="1">
      <c r="A200" s="220"/>
      <c r="B200" s="219"/>
      <c r="C200" s="24"/>
      <c r="D200" s="24"/>
      <c r="E200" s="237"/>
      <c r="F200" s="24">
        <v>226</v>
      </c>
      <c r="G200" s="31">
        <v>29.696999999999999</v>
      </c>
      <c r="H200" s="31">
        <v>26.603000000000002</v>
      </c>
      <c r="I200" s="31">
        <v>26.603000000000002</v>
      </c>
      <c r="J200" s="19"/>
      <c r="K200" s="19">
        <f t="shared" si="39"/>
        <v>100</v>
      </c>
    </row>
    <row r="201" spans="1:13" ht="18.75" hidden="1" customHeight="1">
      <c r="A201" s="220"/>
      <c r="B201" s="219"/>
      <c r="C201" s="24"/>
      <c r="D201" s="24"/>
      <c r="E201" s="237"/>
      <c r="F201" s="24">
        <v>310</v>
      </c>
      <c r="G201" s="31"/>
      <c r="H201" s="31"/>
      <c r="I201" s="31"/>
      <c r="J201" s="19" t="e">
        <f t="shared" si="46"/>
        <v>#DIV/0!</v>
      </c>
      <c r="K201" s="19" t="e">
        <f t="shared" si="39"/>
        <v>#DIV/0!</v>
      </c>
    </row>
    <row r="202" spans="1:13" ht="21.75" hidden="1" customHeight="1">
      <c r="A202" s="194"/>
      <c r="B202" s="219"/>
      <c r="C202" s="24"/>
      <c r="D202" s="24"/>
      <c r="E202" s="238"/>
      <c r="F202" s="24">
        <v>310</v>
      </c>
      <c r="G202" s="31"/>
      <c r="H202" s="31"/>
      <c r="I202" s="31"/>
      <c r="J202" s="19"/>
      <c r="K202" s="19"/>
    </row>
    <row r="203" spans="1:13" ht="75" hidden="1" customHeight="1">
      <c r="A203" s="71" t="s">
        <v>97</v>
      </c>
      <c r="B203" s="89">
        <v>1009001</v>
      </c>
      <c r="C203" s="24"/>
      <c r="D203" s="24"/>
      <c r="E203" s="73" t="s">
        <v>17</v>
      </c>
      <c r="F203" s="73">
        <v>310</v>
      </c>
      <c r="G203" s="31">
        <v>0</v>
      </c>
      <c r="H203" s="31"/>
      <c r="I203" s="31"/>
      <c r="J203" s="19"/>
      <c r="K203" s="19" t="e">
        <f t="shared" si="39"/>
        <v>#DIV/0!</v>
      </c>
    </row>
    <row r="204" spans="1:13" ht="56.25" hidden="1" customHeight="1">
      <c r="A204" s="88" t="s">
        <v>98</v>
      </c>
      <c r="B204" s="9">
        <v>3150206</v>
      </c>
      <c r="C204" s="24"/>
      <c r="D204" s="24"/>
      <c r="E204" s="25" t="s">
        <v>17</v>
      </c>
      <c r="F204" s="24">
        <v>225</v>
      </c>
      <c r="G204" s="31">
        <v>0</v>
      </c>
      <c r="H204" s="31"/>
      <c r="I204" s="31"/>
      <c r="J204" s="19"/>
      <c r="K204" s="19" t="e">
        <f t="shared" si="39"/>
        <v>#DIV/0!</v>
      </c>
    </row>
    <row r="205" spans="1:13" ht="56.25" hidden="1" customHeight="1">
      <c r="A205" s="88" t="s">
        <v>99</v>
      </c>
      <c r="B205" s="9">
        <v>3150206</v>
      </c>
      <c r="C205" s="24"/>
      <c r="D205" s="24"/>
      <c r="E205" s="25" t="s">
        <v>17</v>
      </c>
      <c r="F205" s="24">
        <v>225</v>
      </c>
      <c r="G205" s="31">
        <v>0</v>
      </c>
      <c r="H205" s="31"/>
      <c r="I205" s="31"/>
      <c r="J205" s="19"/>
      <c r="K205" s="19" t="e">
        <f t="shared" si="39"/>
        <v>#DIV/0!</v>
      </c>
    </row>
    <row r="206" spans="1:13" ht="56.25" hidden="1" customHeight="1">
      <c r="A206" s="87" t="s">
        <v>100</v>
      </c>
      <c r="B206" s="6">
        <v>5202700</v>
      </c>
      <c r="C206" s="18"/>
      <c r="D206" s="18"/>
      <c r="E206" s="46">
        <v>500</v>
      </c>
      <c r="F206" s="18">
        <v>225</v>
      </c>
      <c r="G206" s="31">
        <v>0</v>
      </c>
      <c r="H206" s="31"/>
      <c r="I206" s="31"/>
      <c r="J206" s="19"/>
      <c r="K206" s="19" t="e">
        <f t="shared" si="39"/>
        <v>#DIV/0!</v>
      </c>
    </row>
    <row r="207" spans="1:13" ht="75" hidden="1" customHeight="1">
      <c r="A207" s="87" t="s">
        <v>101</v>
      </c>
      <c r="B207" s="6">
        <v>5202700</v>
      </c>
      <c r="C207" s="18"/>
      <c r="D207" s="18"/>
      <c r="E207" s="46">
        <v>500</v>
      </c>
      <c r="F207" s="18">
        <v>225</v>
      </c>
      <c r="G207" s="31">
        <v>0</v>
      </c>
      <c r="H207" s="31"/>
      <c r="I207" s="31"/>
      <c r="J207" s="19"/>
      <c r="K207" s="19" t="e">
        <f t="shared" si="39"/>
        <v>#DIV/0!</v>
      </c>
    </row>
    <row r="208" spans="1:13" ht="18.75" hidden="1" customHeight="1">
      <c r="A208" s="74" t="s">
        <v>87</v>
      </c>
      <c r="B208" s="6">
        <v>6000504</v>
      </c>
      <c r="C208" s="18"/>
      <c r="D208" s="18"/>
      <c r="E208" s="46">
        <v>500</v>
      </c>
      <c r="F208" s="18">
        <v>226</v>
      </c>
      <c r="G208" s="31">
        <v>0</v>
      </c>
      <c r="H208" s="31"/>
      <c r="I208" s="31"/>
      <c r="J208" s="19"/>
      <c r="K208" s="19" t="e">
        <f t="shared" si="39"/>
        <v>#DIV/0!</v>
      </c>
    </row>
    <row r="209" spans="1:13" ht="18.75" hidden="1" customHeight="1">
      <c r="A209" s="69" t="s">
        <v>50</v>
      </c>
      <c r="B209" s="23" t="s">
        <v>34</v>
      </c>
      <c r="C209" s="18"/>
      <c r="D209" s="18"/>
      <c r="E209" s="25" t="s">
        <v>17</v>
      </c>
      <c r="F209" s="18">
        <v>225</v>
      </c>
      <c r="G209" s="31"/>
      <c r="H209" s="31"/>
      <c r="I209" s="31"/>
      <c r="J209" s="19" t="e">
        <f t="shared" ref="J209" si="47">I209/G209*100</f>
        <v>#DIV/0!</v>
      </c>
      <c r="K209" s="19" t="e">
        <f t="shared" si="39"/>
        <v>#DIV/0!</v>
      </c>
    </row>
    <row r="210" spans="1:13" ht="37.5" hidden="1">
      <c r="A210" s="99" t="s">
        <v>114</v>
      </c>
      <c r="B210" s="9">
        <v>6000599</v>
      </c>
      <c r="C210" s="24"/>
      <c r="D210" s="24"/>
      <c r="E210" s="25" t="s">
        <v>113</v>
      </c>
      <c r="F210" s="39">
        <v>242</v>
      </c>
      <c r="G210" s="31"/>
      <c r="H210" s="31"/>
      <c r="I210" s="31"/>
      <c r="J210" s="31" t="e">
        <f>IF(I210/G210*100&gt;100&amp;I210=0,"более 100%",I210/G210*100)</f>
        <v>#DIV/0!</v>
      </c>
      <c r="K210" s="19" t="e">
        <f t="shared" si="39"/>
        <v>#DIV/0!</v>
      </c>
    </row>
    <row r="211" spans="1:13" s="47" customFormat="1" ht="21" customHeight="1">
      <c r="A211" s="51" t="s">
        <v>120</v>
      </c>
      <c r="B211" s="52"/>
      <c r="C211" s="53"/>
      <c r="D211" s="53"/>
      <c r="E211" s="92"/>
      <c r="F211" s="93"/>
      <c r="G211" s="113">
        <f>G197+G203+G204+G205+G206+G207+G208+G210</f>
        <v>3197.0610000000001</v>
      </c>
      <c r="H211" s="113">
        <f t="shared" ref="H211:I211" si="48">H197+H203+H204+H205+H206+H207+H208+H210</f>
        <v>2913.4120000000003</v>
      </c>
      <c r="I211" s="113">
        <f t="shared" si="48"/>
        <v>2913.4120000000003</v>
      </c>
      <c r="J211" s="94">
        <f>I211/G211*100</f>
        <v>91.127820207371713</v>
      </c>
      <c r="K211" s="94">
        <f t="shared" si="39"/>
        <v>100</v>
      </c>
      <c r="M211" s="171"/>
    </row>
    <row r="212" spans="1:13" ht="20.25" customHeight="1">
      <c r="A212" s="193" t="s">
        <v>163</v>
      </c>
      <c r="B212" s="219">
        <v>7952300</v>
      </c>
      <c r="C212" s="24"/>
      <c r="D212" s="91"/>
      <c r="E212" s="224" t="s">
        <v>17</v>
      </c>
      <c r="F212" s="20"/>
      <c r="G212" s="31">
        <f>G213+G214+G215+G216</f>
        <v>2281</v>
      </c>
      <c r="H212" s="31">
        <f>H213+H214</f>
        <v>2281</v>
      </c>
      <c r="I212" s="31">
        <f>I213+I214</f>
        <v>2041.93</v>
      </c>
      <c r="J212" s="31">
        <f t="shared" ref="J212:J214" si="49">IF(I212/G212*100&lt;100,I212/G212*100,"более 100%")</f>
        <v>89.519070583077593</v>
      </c>
      <c r="K212" s="19">
        <f t="shared" si="39"/>
        <v>89.519070583077593</v>
      </c>
    </row>
    <row r="213" spans="1:13" ht="21" customHeight="1">
      <c r="A213" s="220"/>
      <c r="B213" s="219"/>
      <c r="C213" s="24"/>
      <c r="D213" s="91"/>
      <c r="E213" s="224"/>
      <c r="F213" s="18">
        <v>225</v>
      </c>
      <c r="G213" s="31">
        <v>2242.1999999999998</v>
      </c>
      <c r="H213" s="31">
        <v>2242.1999999999998</v>
      </c>
      <c r="I213" s="31">
        <v>2005.443</v>
      </c>
      <c r="J213" s="31">
        <f t="shared" si="49"/>
        <v>89.440861653732952</v>
      </c>
      <c r="K213" s="19">
        <f t="shared" si="39"/>
        <v>89.440861653732952</v>
      </c>
    </row>
    <row r="214" spans="1:13" ht="21" customHeight="1">
      <c r="A214" s="220"/>
      <c r="B214" s="219"/>
      <c r="C214" s="24"/>
      <c r="D214" s="91"/>
      <c r="E214" s="224"/>
      <c r="F214" s="18">
        <v>226</v>
      </c>
      <c r="G214" s="31">
        <v>38.799999999999997</v>
      </c>
      <c r="H214" s="31">
        <v>38.799999999999997</v>
      </c>
      <c r="I214" s="31">
        <v>36.487000000000002</v>
      </c>
      <c r="J214" s="31">
        <f t="shared" si="49"/>
        <v>94.038659793814446</v>
      </c>
      <c r="K214" s="19">
        <f t="shared" si="39"/>
        <v>94.038659793814446</v>
      </c>
      <c r="L214" t="s">
        <v>67</v>
      </c>
    </row>
    <row r="215" spans="1:13" ht="18" hidden="1" customHeight="1">
      <c r="A215" s="220"/>
      <c r="B215" s="219"/>
      <c r="C215" s="24"/>
      <c r="D215" s="91"/>
      <c r="E215" s="224"/>
      <c r="F215" s="18">
        <v>310</v>
      </c>
      <c r="G215" s="31"/>
      <c r="H215" s="31"/>
      <c r="I215" s="31"/>
      <c r="J215" s="31"/>
      <c r="K215" s="19"/>
    </row>
    <row r="216" spans="1:13" ht="20.25" hidden="1" customHeight="1">
      <c r="A216" s="220"/>
      <c r="B216" s="219"/>
      <c r="C216" s="24"/>
      <c r="D216" s="91"/>
      <c r="E216" s="224"/>
      <c r="F216" s="18">
        <v>340</v>
      </c>
      <c r="G216" s="31"/>
      <c r="H216" s="31"/>
      <c r="I216" s="31"/>
      <c r="J216" s="31"/>
      <c r="K216" s="19"/>
    </row>
    <row r="217" spans="1:13" ht="18.75" hidden="1" customHeight="1">
      <c r="A217" s="194"/>
      <c r="B217" s="219"/>
      <c r="C217" s="24"/>
      <c r="D217" s="91"/>
      <c r="E217" s="224"/>
      <c r="F217" s="18">
        <v>340</v>
      </c>
      <c r="G217" s="31"/>
      <c r="H217" s="31"/>
      <c r="I217" s="31"/>
      <c r="J217" s="19" t="e">
        <f t="shared" ref="J217:J226" si="50">I217/G217*100</f>
        <v>#DIV/0!</v>
      </c>
      <c r="K217" s="19" t="e">
        <f t="shared" si="39"/>
        <v>#DIV/0!</v>
      </c>
    </row>
    <row r="218" spans="1:13" ht="18.75" hidden="1" customHeight="1">
      <c r="A218" s="193" t="s">
        <v>97</v>
      </c>
      <c r="B218" s="221">
        <v>1009001</v>
      </c>
      <c r="C218" s="24"/>
      <c r="D218" s="91"/>
      <c r="E218" s="224" t="s">
        <v>17</v>
      </c>
      <c r="F218" s="18"/>
      <c r="G218" s="31">
        <f>G219+G220</f>
        <v>0</v>
      </c>
      <c r="H218" s="31"/>
      <c r="I218" s="31"/>
      <c r="J218" s="19"/>
      <c r="K218" s="19" t="e">
        <f t="shared" si="39"/>
        <v>#DIV/0!</v>
      </c>
    </row>
    <row r="219" spans="1:13" ht="18.75" hidden="1" customHeight="1">
      <c r="A219" s="220"/>
      <c r="B219" s="222"/>
      <c r="C219" s="24"/>
      <c r="D219" s="91"/>
      <c r="E219" s="224"/>
      <c r="F219" s="18">
        <v>225</v>
      </c>
      <c r="G219" s="31">
        <v>0</v>
      </c>
      <c r="H219" s="31"/>
      <c r="I219" s="31"/>
      <c r="J219" s="19"/>
      <c r="K219" s="19" t="e">
        <f t="shared" si="39"/>
        <v>#DIV/0!</v>
      </c>
    </row>
    <row r="220" spans="1:13" ht="18.75" hidden="1" customHeight="1">
      <c r="A220" s="194"/>
      <c r="B220" s="223"/>
      <c r="C220" s="24"/>
      <c r="D220" s="91"/>
      <c r="E220" s="224"/>
      <c r="F220" s="18">
        <v>310</v>
      </c>
      <c r="G220" s="31">
        <v>0</v>
      </c>
      <c r="H220" s="31"/>
      <c r="I220" s="31"/>
      <c r="J220" s="19"/>
      <c r="K220" s="19" t="e">
        <f t="shared" si="39"/>
        <v>#DIV/0!</v>
      </c>
    </row>
    <row r="221" spans="1:13" ht="56.25" hidden="1" customHeight="1">
      <c r="A221" s="88" t="s">
        <v>98</v>
      </c>
      <c r="B221" s="9">
        <v>3150206</v>
      </c>
      <c r="C221" s="24"/>
      <c r="D221" s="24"/>
      <c r="E221" s="25" t="s">
        <v>17</v>
      </c>
      <c r="F221" s="24">
        <v>225</v>
      </c>
      <c r="G221" s="31">
        <v>0</v>
      </c>
      <c r="H221" s="31"/>
      <c r="I221" s="31"/>
      <c r="J221" s="19"/>
      <c r="K221" s="19" t="e">
        <f t="shared" si="39"/>
        <v>#DIV/0!</v>
      </c>
    </row>
    <row r="222" spans="1:13" ht="56.25" hidden="1" customHeight="1">
      <c r="A222" s="88" t="s">
        <v>99</v>
      </c>
      <c r="B222" s="9">
        <v>3150206</v>
      </c>
      <c r="C222" s="24"/>
      <c r="D222" s="24"/>
      <c r="E222" s="25" t="s">
        <v>17</v>
      </c>
      <c r="F222" s="24">
        <v>225</v>
      </c>
      <c r="G222" s="31">
        <v>0</v>
      </c>
      <c r="H222" s="31"/>
      <c r="I222" s="31"/>
      <c r="J222" s="19"/>
      <c r="K222" s="19" t="e">
        <f t="shared" si="39"/>
        <v>#DIV/0!</v>
      </c>
    </row>
    <row r="223" spans="1:13" ht="56.25" hidden="1" customHeight="1">
      <c r="A223" s="87" t="s">
        <v>100</v>
      </c>
      <c r="B223" s="6">
        <v>5202700</v>
      </c>
      <c r="C223" s="18"/>
      <c r="D223" s="18"/>
      <c r="E223" s="18">
        <v>500</v>
      </c>
      <c r="F223" s="18">
        <v>225</v>
      </c>
      <c r="G223" s="31">
        <v>0</v>
      </c>
      <c r="H223" s="31"/>
      <c r="I223" s="31"/>
      <c r="J223" s="19"/>
      <c r="K223" s="19" t="e">
        <f t="shared" si="39"/>
        <v>#DIV/0!</v>
      </c>
    </row>
    <row r="224" spans="1:13" ht="75" hidden="1" customHeight="1">
      <c r="A224" s="87" t="s">
        <v>101</v>
      </c>
      <c r="B224" s="6">
        <v>5202700</v>
      </c>
      <c r="C224" s="18"/>
      <c r="D224" s="18"/>
      <c r="E224" s="18">
        <v>500</v>
      </c>
      <c r="F224" s="18">
        <v>225</v>
      </c>
      <c r="G224" s="31">
        <v>0</v>
      </c>
      <c r="H224" s="31"/>
      <c r="I224" s="31"/>
      <c r="J224" s="19"/>
      <c r="K224" s="19" t="e">
        <f t="shared" si="39"/>
        <v>#DIV/0!</v>
      </c>
    </row>
    <row r="225" spans="1:13" ht="18.75" hidden="1" customHeight="1">
      <c r="A225" s="74" t="s">
        <v>87</v>
      </c>
      <c r="B225" s="6">
        <v>6000504</v>
      </c>
      <c r="C225" s="18"/>
      <c r="D225" s="18"/>
      <c r="E225" s="18">
        <v>500</v>
      </c>
      <c r="F225" s="18">
        <v>226</v>
      </c>
      <c r="G225" s="31">
        <v>0</v>
      </c>
      <c r="H225" s="31"/>
      <c r="I225" s="31"/>
      <c r="J225" s="19"/>
      <c r="K225" s="19" t="e">
        <f t="shared" si="39"/>
        <v>#DIV/0!</v>
      </c>
    </row>
    <row r="226" spans="1:13" ht="18.75" hidden="1" customHeight="1">
      <c r="A226" s="69" t="s">
        <v>50</v>
      </c>
      <c r="B226" s="23" t="s">
        <v>34</v>
      </c>
      <c r="C226" s="24"/>
      <c r="D226" s="24"/>
      <c r="E226" s="25" t="s">
        <v>17</v>
      </c>
      <c r="F226" s="24">
        <v>225</v>
      </c>
      <c r="G226" s="31"/>
      <c r="H226" s="31"/>
      <c r="I226" s="31"/>
      <c r="J226" s="19" t="e">
        <f t="shared" si="50"/>
        <v>#DIV/0!</v>
      </c>
      <c r="K226" s="19" t="e">
        <f t="shared" si="39"/>
        <v>#DIV/0!</v>
      </c>
    </row>
    <row r="227" spans="1:13" ht="30.75" hidden="1" customHeight="1">
      <c r="A227" s="99" t="s">
        <v>114</v>
      </c>
      <c r="B227" s="9">
        <v>6000599</v>
      </c>
      <c r="C227" s="24"/>
      <c r="D227" s="24"/>
      <c r="E227" s="25" t="s">
        <v>113</v>
      </c>
      <c r="F227" s="39">
        <v>242</v>
      </c>
      <c r="G227" s="31"/>
      <c r="H227" s="31"/>
      <c r="I227" s="31"/>
      <c r="J227" s="19"/>
      <c r="K227" s="19"/>
    </row>
    <row r="228" spans="1:13" s="47" customFormat="1" ht="25.5" customHeight="1">
      <c r="A228" s="51" t="s">
        <v>121</v>
      </c>
      <c r="B228" s="52"/>
      <c r="C228" s="53"/>
      <c r="D228" s="53"/>
      <c r="E228" s="54"/>
      <c r="F228" s="53"/>
      <c r="G228" s="112">
        <f>G212+G227</f>
        <v>2281</v>
      </c>
      <c r="H228" s="112">
        <f t="shared" ref="H228:I228" si="51">H212+H227</f>
        <v>2281</v>
      </c>
      <c r="I228" s="112">
        <f t="shared" si="51"/>
        <v>2041.93</v>
      </c>
      <c r="J228" s="55">
        <f>I228/G228*100</f>
        <v>89.519070583077593</v>
      </c>
      <c r="K228" s="55">
        <f t="shared" si="39"/>
        <v>89.519070583077593</v>
      </c>
      <c r="M228" s="171"/>
    </row>
    <row r="229" spans="1:13" ht="18.75">
      <c r="A229" s="193" t="s">
        <v>164</v>
      </c>
      <c r="B229" s="216">
        <v>7952400</v>
      </c>
      <c r="C229" s="24"/>
      <c r="D229" s="24"/>
      <c r="E229" s="208" t="s">
        <v>17</v>
      </c>
      <c r="F229" s="24"/>
      <c r="G229" s="31">
        <f>G231+G232+G233</f>
        <v>845</v>
      </c>
      <c r="H229" s="31">
        <f>H231+H232</f>
        <v>845</v>
      </c>
      <c r="I229" s="31">
        <f>I231+I232</f>
        <v>330.76499999999999</v>
      </c>
      <c r="J229" s="19">
        <f>I229/G229*100</f>
        <v>39.143786982248521</v>
      </c>
      <c r="K229" s="19">
        <f t="shared" si="39"/>
        <v>39.143786982248521</v>
      </c>
    </row>
    <row r="230" spans="1:13" ht="5.25" hidden="1" customHeight="1">
      <c r="A230" s="220"/>
      <c r="B230" s="217"/>
      <c r="C230" s="24"/>
      <c r="D230" s="24"/>
      <c r="E230" s="227"/>
      <c r="F230" s="24">
        <v>222</v>
      </c>
      <c r="G230" s="31"/>
      <c r="H230" s="31"/>
      <c r="I230" s="31"/>
      <c r="J230" s="19"/>
      <c r="K230" s="19" t="e">
        <f t="shared" si="39"/>
        <v>#DIV/0!</v>
      </c>
    </row>
    <row r="231" spans="1:13" ht="18.75">
      <c r="A231" s="220"/>
      <c r="B231" s="217"/>
      <c r="C231" s="24"/>
      <c r="D231" s="24"/>
      <c r="E231" s="227"/>
      <c r="F231" s="24">
        <v>225</v>
      </c>
      <c r="G231" s="31">
        <v>800</v>
      </c>
      <c r="H231" s="31">
        <v>800</v>
      </c>
      <c r="I231" s="31">
        <v>310.24700000000001</v>
      </c>
      <c r="J231" s="19">
        <f t="shared" ref="J231:J244" si="52">I231/G231*100</f>
        <v>38.780875000000002</v>
      </c>
      <c r="K231" s="19">
        <f t="shared" si="39"/>
        <v>38.780875000000002</v>
      </c>
    </row>
    <row r="232" spans="1:13" ht="18.75">
      <c r="A232" s="220"/>
      <c r="B232" s="217"/>
      <c r="C232" s="24"/>
      <c r="D232" s="24"/>
      <c r="E232" s="227"/>
      <c r="F232" s="24">
        <v>226</v>
      </c>
      <c r="G232" s="31">
        <v>45</v>
      </c>
      <c r="H232" s="31">
        <v>45</v>
      </c>
      <c r="I232" s="31">
        <v>20.518000000000001</v>
      </c>
      <c r="J232" s="19">
        <f t="shared" si="52"/>
        <v>45.595555555555556</v>
      </c>
      <c r="K232" s="19">
        <f t="shared" si="39"/>
        <v>45.595555555555556</v>
      </c>
    </row>
    <row r="233" spans="1:13" ht="20.25" hidden="1" customHeight="1">
      <c r="A233" s="220"/>
      <c r="B233" s="217"/>
      <c r="C233" s="24"/>
      <c r="D233" s="24"/>
      <c r="E233" s="227"/>
      <c r="F233" s="24">
        <v>310</v>
      </c>
      <c r="G233" s="31"/>
      <c r="H233" s="31"/>
      <c r="I233" s="31"/>
      <c r="J233" s="19"/>
      <c r="K233" s="19"/>
    </row>
    <row r="234" spans="1:13" ht="18.75" hidden="1" customHeight="1">
      <c r="A234" s="194"/>
      <c r="B234" s="225"/>
      <c r="C234" s="24"/>
      <c r="D234" s="24"/>
      <c r="E234" s="209"/>
      <c r="F234" s="24">
        <v>340</v>
      </c>
      <c r="G234" s="31"/>
      <c r="H234" s="31"/>
      <c r="I234" s="31"/>
      <c r="J234" s="19" t="e">
        <f t="shared" si="52"/>
        <v>#DIV/0!</v>
      </c>
      <c r="K234" s="19" t="e">
        <f t="shared" si="39"/>
        <v>#DIV/0!</v>
      </c>
    </row>
    <row r="235" spans="1:13" ht="56.25" hidden="1" customHeight="1">
      <c r="A235" s="88" t="s">
        <v>98</v>
      </c>
      <c r="B235" s="9">
        <v>3150206</v>
      </c>
      <c r="C235" s="39"/>
      <c r="D235" s="39"/>
      <c r="E235" s="25" t="s">
        <v>68</v>
      </c>
      <c r="F235" s="39">
        <v>225</v>
      </c>
      <c r="G235" s="31">
        <v>0</v>
      </c>
      <c r="H235" s="31"/>
      <c r="I235" s="31"/>
      <c r="J235" s="19"/>
      <c r="K235" s="19" t="e">
        <f t="shared" si="39"/>
        <v>#DIV/0!</v>
      </c>
    </row>
    <row r="236" spans="1:13" ht="56.25" hidden="1" customHeight="1">
      <c r="A236" s="88" t="s">
        <v>98</v>
      </c>
      <c r="B236" s="9">
        <v>3150206</v>
      </c>
      <c r="C236" s="39"/>
      <c r="D236" s="39"/>
      <c r="E236" s="25" t="s">
        <v>17</v>
      </c>
      <c r="F236" s="39">
        <v>225</v>
      </c>
      <c r="G236" s="31">
        <v>0</v>
      </c>
      <c r="H236" s="31"/>
      <c r="I236" s="31"/>
      <c r="J236" s="19"/>
      <c r="K236" s="19" t="e">
        <f t="shared" si="39"/>
        <v>#DIV/0!</v>
      </c>
    </row>
    <row r="237" spans="1:13" ht="56.25" hidden="1" customHeight="1">
      <c r="A237" s="88" t="s">
        <v>99</v>
      </c>
      <c r="B237" s="9">
        <v>3150206</v>
      </c>
      <c r="C237" s="39"/>
      <c r="D237" s="39"/>
      <c r="E237" s="25" t="s">
        <v>17</v>
      </c>
      <c r="F237" s="39">
        <v>225</v>
      </c>
      <c r="G237" s="31">
        <v>0</v>
      </c>
      <c r="H237" s="31"/>
      <c r="I237" s="31"/>
      <c r="J237" s="19"/>
      <c r="K237" s="19" t="e">
        <f t="shared" si="39"/>
        <v>#DIV/0!</v>
      </c>
    </row>
    <row r="238" spans="1:13" ht="56.25" hidden="1" customHeight="1">
      <c r="A238" s="87" t="s">
        <v>100</v>
      </c>
      <c r="B238" s="6">
        <v>5202700</v>
      </c>
      <c r="C238" s="18"/>
      <c r="D238" s="18"/>
      <c r="E238" s="46">
        <v>500</v>
      </c>
      <c r="F238" s="18">
        <v>225</v>
      </c>
      <c r="G238" s="31">
        <v>0</v>
      </c>
      <c r="H238" s="31"/>
      <c r="I238" s="31"/>
      <c r="J238" s="19"/>
      <c r="K238" s="19" t="e">
        <f t="shared" si="39"/>
        <v>#DIV/0!</v>
      </c>
    </row>
    <row r="239" spans="1:13" ht="75" hidden="1" customHeight="1">
      <c r="A239" s="87" t="s">
        <v>101</v>
      </c>
      <c r="B239" s="6">
        <v>5202700</v>
      </c>
      <c r="C239" s="18"/>
      <c r="D239" s="18"/>
      <c r="E239" s="46">
        <v>500</v>
      </c>
      <c r="F239" s="18">
        <v>225</v>
      </c>
      <c r="G239" s="31">
        <v>0</v>
      </c>
      <c r="H239" s="31"/>
      <c r="I239" s="31"/>
      <c r="J239" s="19"/>
      <c r="K239" s="19" t="e">
        <f t="shared" si="39"/>
        <v>#DIV/0!</v>
      </c>
    </row>
    <row r="240" spans="1:13" ht="18.75" hidden="1" customHeight="1">
      <c r="A240" s="74" t="s">
        <v>87</v>
      </c>
      <c r="B240" s="6">
        <v>6000504</v>
      </c>
      <c r="C240" s="18"/>
      <c r="D240" s="18"/>
      <c r="E240" s="46">
        <v>500</v>
      </c>
      <c r="F240" s="18">
        <v>226</v>
      </c>
      <c r="G240" s="31">
        <v>0</v>
      </c>
      <c r="H240" s="31"/>
      <c r="I240" s="31"/>
      <c r="J240" s="19"/>
      <c r="K240" s="19" t="e">
        <f t="shared" si="39"/>
        <v>#DIV/0!</v>
      </c>
    </row>
    <row r="241" spans="1:13" ht="18.75" hidden="1" customHeight="1">
      <c r="A241" s="69" t="s">
        <v>50</v>
      </c>
      <c r="B241" s="23" t="s">
        <v>34</v>
      </c>
      <c r="C241" s="24"/>
      <c r="D241" s="24"/>
      <c r="E241" s="25" t="s">
        <v>17</v>
      </c>
      <c r="F241" s="24">
        <v>225</v>
      </c>
      <c r="G241" s="31"/>
      <c r="H241" s="31"/>
      <c r="I241" s="31"/>
      <c r="J241" s="19" t="e">
        <f t="shared" si="52"/>
        <v>#DIV/0!</v>
      </c>
      <c r="K241" s="19" t="e">
        <f t="shared" si="39"/>
        <v>#DIV/0!</v>
      </c>
    </row>
    <row r="242" spans="1:13" ht="27" hidden="1" customHeight="1">
      <c r="A242" s="99" t="s">
        <v>114</v>
      </c>
      <c r="B242" s="9">
        <v>6000599</v>
      </c>
      <c r="C242" s="24"/>
      <c r="D242" s="24"/>
      <c r="E242" s="25" t="s">
        <v>113</v>
      </c>
      <c r="F242" s="39">
        <v>242</v>
      </c>
      <c r="G242" s="31"/>
      <c r="H242" s="31"/>
      <c r="I242" s="31"/>
      <c r="J242" s="19" t="e">
        <f t="shared" si="52"/>
        <v>#DIV/0!</v>
      </c>
      <c r="K242" s="19" t="e">
        <f t="shared" si="39"/>
        <v>#DIV/0!</v>
      </c>
    </row>
    <row r="243" spans="1:13" s="47" customFormat="1" ht="33.75" customHeight="1">
      <c r="A243" s="51" t="s">
        <v>122</v>
      </c>
      <c r="B243" s="52"/>
      <c r="C243" s="53"/>
      <c r="D243" s="53"/>
      <c r="E243" s="54"/>
      <c r="F243" s="53"/>
      <c r="G243" s="112">
        <f>G229+G235+G236+G237+G238+G239+G240+G242</f>
        <v>845</v>
      </c>
      <c r="H243" s="112">
        <f t="shared" ref="H243:I243" si="53">H229+H235+H236+H237+H238+H239+H240+H242</f>
        <v>845</v>
      </c>
      <c r="I243" s="112">
        <f t="shared" si="53"/>
        <v>330.76499999999999</v>
      </c>
      <c r="J243" s="55">
        <f t="shared" si="52"/>
        <v>39.143786982248521</v>
      </c>
      <c r="K243" s="55">
        <f t="shared" si="39"/>
        <v>39.143786982248521</v>
      </c>
      <c r="M243" s="171"/>
    </row>
    <row r="244" spans="1:13" ht="18.75">
      <c r="A244" s="193" t="s">
        <v>165</v>
      </c>
      <c r="B244" s="219">
        <v>7952500</v>
      </c>
      <c r="C244" s="24"/>
      <c r="D244" s="24"/>
      <c r="E244" s="130"/>
      <c r="F244" s="20"/>
      <c r="G244" s="31">
        <f>G246+G247+G248</f>
        <v>696.44600000000003</v>
      </c>
      <c r="H244" s="31">
        <f>H246+H247+H245</f>
        <v>696.44600000000003</v>
      </c>
      <c r="I244" s="31">
        <f>I246+I247+I245</f>
        <v>302.07</v>
      </c>
      <c r="J244" s="19">
        <f t="shared" si="52"/>
        <v>43.373068407313703</v>
      </c>
      <c r="K244" s="19">
        <f t="shared" si="39"/>
        <v>43.373068407313703</v>
      </c>
    </row>
    <row r="245" spans="1:13" ht="18.75" hidden="1">
      <c r="A245" s="220"/>
      <c r="B245" s="219"/>
      <c r="C245" s="24"/>
      <c r="D245" s="24"/>
      <c r="E245" s="130" t="s">
        <v>13</v>
      </c>
      <c r="F245" s="18">
        <v>242</v>
      </c>
      <c r="G245" s="31"/>
      <c r="H245" s="31"/>
      <c r="I245" s="31"/>
      <c r="J245" s="19"/>
      <c r="K245" s="19" t="e">
        <f t="shared" si="39"/>
        <v>#DIV/0!</v>
      </c>
    </row>
    <row r="246" spans="1:13" ht="18.75">
      <c r="A246" s="220"/>
      <c r="B246" s="219"/>
      <c r="C246" s="24"/>
      <c r="D246" s="24"/>
      <c r="E246" s="208" t="s">
        <v>17</v>
      </c>
      <c r="F246" s="18">
        <v>225</v>
      </c>
      <c r="G246" s="31">
        <v>650.952</v>
      </c>
      <c r="H246" s="31">
        <v>650.952</v>
      </c>
      <c r="I246" s="31">
        <v>277.28100000000001</v>
      </c>
      <c r="J246" s="19">
        <f t="shared" ref="J246:J298" si="54">I246/G246*100</f>
        <v>42.596228293330384</v>
      </c>
      <c r="K246" s="19">
        <f t="shared" si="39"/>
        <v>42.596228293330384</v>
      </c>
    </row>
    <row r="247" spans="1:13" ht="18.75">
      <c r="A247" s="220"/>
      <c r="B247" s="219"/>
      <c r="C247" s="24"/>
      <c r="D247" s="24"/>
      <c r="E247" s="209"/>
      <c r="F247" s="18">
        <v>226</v>
      </c>
      <c r="G247" s="31">
        <v>45.494</v>
      </c>
      <c r="H247" s="31">
        <v>45.494</v>
      </c>
      <c r="I247" s="31">
        <v>24.789000000000001</v>
      </c>
      <c r="J247" s="19">
        <f t="shared" si="54"/>
        <v>54.488503978546618</v>
      </c>
      <c r="K247" s="19">
        <f t="shared" si="39"/>
        <v>54.488503978546618</v>
      </c>
    </row>
    <row r="248" spans="1:13" ht="18.75" hidden="1">
      <c r="A248" s="220"/>
      <c r="B248" s="219"/>
      <c r="C248" s="24"/>
      <c r="D248" s="24"/>
      <c r="E248" s="130"/>
      <c r="F248" s="18">
        <v>310</v>
      </c>
      <c r="G248" s="31"/>
      <c r="H248" s="31"/>
      <c r="I248" s="31"/>
      <c r="J248" s="19"/>
      <c r="K248" s="19"/>
    </row>
    <row r="249" spans="1:13" ht="18.75" hidden="1" customHeight="1">
      <c r="A249" s="194"/>
      <c r="B249" s="219"/>
      <c r="C249" s="24"/>
      <c r="D249" s="24"/>
      <c r="E249" s="130"/>
      <c r="F249" s="18">
        <v>340</v>
      </c>
      <c r="G249" s="31">
        <v>0</v>
      </c>
      <c r="H249" s="31"/>
      <c r="I249" s="31"/>
      <c r="J249" s="19"/>
      <c r="K249" s="19" t="e">
        <f t="shared" si="39"/>
        <v>#DIV/0!</v>
      </c>
    </row>
    <row r="250" spans="1:13" ht="56.25" hidden="1" customHeight="1">
      <c r="A250" s="88" t="s">
        <v>98</v>
      </c>
      <c r="B250" s="9">
        <v>3150206</v>
      </c>
      <c r="C250" s="39"/>
      <c r="D250" s="39"/>
      <c r="E250" s="25" t="s">
        <v>17</v>
      </c>
      <c r="F250" s="39">
        <v>225</v>
      </c>
      <c r="G250" s="31">
        <v>0</v>
      </c>
      <c r="H250" s="31"/>
      <c r="I250" s="31"/>
      <c r="J250" s="19"/>
      <c r="K250" s="19" t="e">
        <f t="shared" ref="K250:K255" si="55">I250/H250*100</f>
        <v>#DIV/0!</v>
      </c>
    </row>
    <row r="251" spans="1:13" ht="56.25" hidden="1" customHeight="1">
      <c r="A251" s="88" t="s">
        <v>99</v>
      </c>
      <c r="B251" s="9">
        <v>3150206</v>
      </c>
      <c r="C251" s="39"/>
      <c r="D251" s="39"/>
      <c r="E251" s="25" t="s">
        <v>17</v>
      </c>
      <c r="F251" s="39">
        <v>225</v>
      </c>
      <c r="G251" s="31">
        <v>0</v>
      </c>
      <c r="H251" s="31"/>
      <c r="I251" s="31"/>
      <c r="J251" s="19"/>
      <c r="K251" s="19" t="e">
        <f t="shared" si="55"/>
        <v>#DIV/0!</v>
      </c>
    </row>
    <row r="252" spans="1:13" ht="56.25" hidden="1" customHeight="1">
      <c r="A252" s="87" t="s">
        <v>100</v>
      </c>
      <c r="B252" s="6">
        <v>5202700</v>
      </c>
      <c r="C252" s="18"/>
      <c r="D252" s="18"/>
      <c r="E252" s="46">
        <v>500</v>
      </c>
      <c r="F252" s="18">
        <v>225</v>
      </c>
      <c r="G252" s="31">
        <v>0</v>
      </c>
      <c r="H252" s="31"/>
      <c r="I252" s="31"/>
      <c r="J252" s="19"/>
      <c r="K252" s="19" t="e">
        <f t="shared" si="55"/>
        <v>#DIV/0!</v>
      </c>
    </row>
    <row r="253" spans="1:13" ht="75" hidden="1" customHeight="1">
      <c r="A253" s="87" t="s">
        <v>101</v>
      </c>
      <c r="B253" s="6">
        <v>5202700</v>
      </c>
      <c r="C253" s="18"/>
      <c r="D253" s="18"/>
      <c r="E253" s="46">
        <v>500</v>
      </c>
      <c r="F253" s="18">
        <v>225</v>
      </c>
      <c r="G253" s="31">
        <v>0</v>
      </c>
      <c r="H253" s="31"/>
      <c r="I253" s="31"/>
      <c r="J253" s="19"/>
      <c r="K253" s="19" t="e">
        <f t="shared" si="55"/>
        <v>#DIV/0!</v>
      </c>
    </row>
    <row r="254" spans="1:13" ht="18.75" hidden="1" customHeight="1">
      <c r="A254" s="74" t="s">
        <v>87</v>
      </c>
      <c r="B254" s="6">
        <v>6000504</v>
      </c>
      <c r="C254" s="18"/>
      <c r="D254" s="18"/>
      <c r="E254" s="46">
        <v>500</v>
      </c>
      <c r="F254" s="18">
        <v>226</v>
      </c>
      <c r="G254" s="31">
        <v>0</v>
      </c>
      <c r="H254" s="31"/>
      <c r="I254" s="31"/>
      <c r="J254" s="19"/>
      <c r="K254" s="19" t="e">
        <f t="shared" si="55"/>
        <v>#DIV/0!</v>
      </c>
    </row>
    <row r="255" spans="1:13" ht="18.75" hidden="1" customHeight="1">
      <c r="A255" s="69" t="s">
        <v>50</v>
      </c>
      <c r="B255" s="23" t="s">
        <v>34</v>
      </c>
      <c r="C255" s="18"/>
      <c r="D255" s="18"/>
      <c r="E255" s="25" t="s">
        <v>17</v>
      </c>
      <c r="F255" s="18">
        <v>225</v>
      </c>
      <c r="G255" s="31"/>
      <c r="H255" s="31"/>
      <c r="I255" s="31"/>
      <c r="J255" s="19" t="e">
        <f t="shared" ref="J255:J256" si="56">I255/G255*100</f>
        <v>#DIV/0!</v>
      </c>
      <c r="K255" s="19" t="e">
        <f t="shared" si="55"/>
        <v>#DIV/0!</v>
      </c>
    </row>
    <row r="256" spans="1:13" ht="37.5" hidden="1">
      <c r="A256" s="99" t="s">
        <v>114</v>
      </c>
      <c r="B256" s="9">
        <v>6000599</v>
      </c>
      <c r="C256" s="24"/>
      <c r="D256" s="24"/>
      <c r="E256" s="25" t="s">
        <v>113</v>
      </c>
      <c r="F256" s="39">
        <v>242</v>
      </c>
      <c r="G256" s="31"/>
      <c r="H256" s="31"/>
      <c r="I256" s="31"/>
      <c r="J256" s="31" t="e">
        <f t="shared" si="56"/>
        <v>#DIV/0!</v>
      </c>
      <c r="K256" s="19" t="e">
        <f t="shared" ref="K256:K297" si="57">I256/H256*100</f>
        <v>#DIV/0!</v>
      </c>
    </row>
    <row r="257" spans="1:13" s="47" customFormat="1" ht="27" customHeight="1">
      <c r="A257" s="51" t="s">
        <v>123</v>
      </c>
      <c r="B257" s="52"/>
      <c r="C257" s="53"/>
      <c r="D257" s="53"/>
      <c r="E257" s="54"/>
      <c r="F257" s="53"/>
      <c r="G257" s="112">
        <f>G244+G250+G251+G252+G253+G254+G256</f>
        <v>696.44600000000003</v>
      </c>
      <c r="H257" s="112">
        <f t="shared" ref="H257:I257" si="58">H244+H250+H251+H252+H253+H254+H256</f>
        <v>696.44600000000003</v>
      </c>
      <c r="I257" s="112">
        <f t="shared" si="58"/>
        <v>302.07</v>
      </c>
      <c r="J257" s="55">
        <f t="shared" si="54"/>
        <v>43.373068407313703</v>
      </c>
      <c r="K257" s="55">
        <f t="shared" si="57"/>
        <v>43.373068407313703</v>
      </c>
      <c r="M257" s="171"/>
    </row>
    <row r="258" spans="1:13" ht="18.75">
      <c r="A258" s="193" t="s">
        <v>166</v>
      </c>
      <c r="B258" s="216">
        <v>7952600</v>
      </c>
      <c r="C258" s="18"/>
      <c r="D258" s="18"/>
      <c r="E258" s="127"/>
      <c r="F258" s="20"/>
      <c r="G258" s="31">
        <f>G260+G261+G262+G263+G264</f>
        <v>1600</v>
      </c>
      <c r="H258" s="31">
        <f>H261+H262+H260</f>
        <v>1317.979</v>
      </c>
      <c r="I258" s="31">
        <f>I261+I262+I260</f>
        <v>1317.979</v>
      </c>
      <c r="J258" s="19">
        <f t="shared" si="54"/>
        <v>82.373687500000003</v>
      </c>
      <c r="K258" s="19">
        <f t="shared" si="57"/>
        <v>100</v>
      </c>
    </row>
    <row r="259" spans="1:13" ht="18.75" hidden="1">
      <c r="A259" s="220"/>
      <c r="B259" s="217"/>
      <c r="C259" s="18"/>
      <c r="D259" s="18"/>
      <c r="E259" s="128"/>
      <c r="F259" s="20">
        <v>241</v>
      </c>
      <c r="G259" s="31"/>
      <c r="H259" s="31"/>
      <c r="I259" s="31"/>
      <c r="J259" s="19" t="e">
        <f t="shared" si="54"/>
        <v>#DIV/0!</v>
      </c>
      <c r="K259" s="19" t="e">
        <f t="shared" si="57"/>
        <v>#DIV/0!</v>
      </c>
    </row>
    <row r="260" spans="1:13" ht="18.75" hidden="1">
      <c r="A260" s="220"/>
      <c r="B260" s="217"/>
      <c r="C260" s="18"/>
      <c r="D260" s="18"/>
      <c r="E260" s="130" t="s">
        <v>13</v>
      </c>
      <c r="F260" s="18">
        <v>241</v>
      </c>
      <c r="G260" s="31"/>
      <c r="H260" s="31"/>
      <c r="I260" s="31"/>
      <c r="J260" s="19" t="e">
        <f t="shared" si="54"/>
        <v>#DIV/0!</v>
      </c>
      <c r="K260" s="19" t="e">
        <f t="shared" si="57"/>
        <v>#DIV/0!</v>
      </c>
    </row>
    <row r="261" spans="1:13" ht="18.75">
      <c r="A261" s="220"/>
      <c r="B261" s="217"/>
      <c r="C261" s="18"/>
      <c r="D261" s="18"/>
      <c r="E261" s="208" t="s">
        <v>17</v>
      </c>
      <c r="F261" s="18">
        <v>225</v>
      </c>
      <c r="G261" s="31">
        <v>1588</v>
      </c>
      <c r="H261" s="31">
        <v>1312.374</v>
      </c>
      <c r="I261" s="31">
        <v>1312.374</v>
      </c>
      <c r="J261" s="19">
        <f t="shared" si="54"/>
        <v>82.643198992443317</v>
      </c>
      <c r="K261" s="19">
        <f t="shared" si="57"/>
        <v>100</v>
      </c>
    </row>
    <row r="262" spans="1:13" ht="18.75">
      <c r="A262" s="220"/>
      <c r="B262" s="217"/>
      <c r="C262" s="18"/>
      <c r="D262" s="18"/>
      <c r="E262" s="227"/>
      <c r="F262" s="18">
        <v>226</v>
      </c>
      <c r="G262" s="31">
        <v>12</v>
      </c>
      <c r="H262" s="31">
        <v>5.6050000000000004</v>
      </c>
      <c r="I262" s="31">
        <v>5.6050000000000004</v>
      </c>
      <c r="J262" s="19">
        <f t="shared" si="54"/>
        <v>46.708333333333336</v>
      </c>
      <c r="K262" s="19">
        <f t="shared" si="57"/>
        <v>100</v>
      </c>
    </row>
    <row r="263" spans="1:13" ht="18.75" hidden="1">
      <c r="A263" s="220"/>
      <c r="B263" s="217"/>
      <c r="C263" s="18"/>
      <c r="D263" s="18"/>
      <c r="E263" s="232"/>
      <c r="F263" s="18">
        <v>310</v>
      </c>
      <c r="G263" s="31"/>
      <c r="H263" s="31"/>
      <c r="I263" s="31"/>
      <c r="J263" s="19" t="e">
        <f t="shared" ref="J263:J267" si="59">I263/G263*100</f>
        <v>#DIV/0!</v>
      </c>
      <c r="K263" s="19" t="e">
        <f t="shared" ref="K263:K267" si="60">I263/H263*100</f>
        <v>#DIV/0!</v>
      </c>
    </row>
    <row r="264" spans="1:13" ht="18.75" hidden="1">
      <c r="A264" s="220"/>
      <c r="B264" s="217"/>
      <c r="C264" s="18"/>
      <c r="D264" s="18"/>
      <c r="E264" s="232"/>
      <c r="F264" s="18">
        <v>340</v>
      </c>
      <c r="G264" s="31"/>
      <c r="H264" s="31"/>
      <c r="I264" s="31"/>
      <c r="J264" s="19" t="e">
        <f t="shared" si="59"/>
        <v>#DIV/0!</v>
      </c>
      <c r="K264" s="19" t="e">
        <f t="shared" si="60"/>
        <v>#DIV/0!</v>
      </c>
    </row>
    <row r="265" spans="1:13" ht="18.75" hidden="1" customHeight="1">
      <c r="A265" s="220"/>
      <c r="B265" s="217"/>
      <c r="C265" s="18"/>
      <c r="D265" s="18"/>
      <c r="E265" s="128"/>
      <c r="F265" s="18">
        <v>310</v>
      </c>
      <c r="G265" s="31"/>
      <c r="H265" s="31"/>
      <c r="I265" s="31"/>
      <c r="J265" s="19" t="e">
        <f t="shared" si="59"/>
        <v>#DIV/0!</v>
      </c>
      <c r="K265" s="19" t="e">
        <f t="shared" si="60"/>
        <v>#DIV/0!</v>
      </c>
    </row>
    <row r="266" spans="1:13" ht="18.75" hidden="1" customHeight="1">
      <c r="A266" s="220"/>
      <c r="B266" s="217"/>
      <c r="C266" s="18"/>
      <c r="D266" s="18"/>
      <c r="E266" s="129"/>
      <c r="F266" s="18">
        <v>340</v>
      </c>
      <c r="G266" s="31"/>
      <c r="H266" s="31"/>
      <c r="I266" s="31"/>
      <c r="J266" s="19" t="e">
        <f t="shared" si="59"/>
        <v>#DIV/0!</v>
      </c>
      <c r="K266" s="19" t="e">
        <f t="shared" si="60"/>
        <v>#DIV/0!</v>
      </c>
    </row>
    <row r="267" spans="1:13" ht="18.75" hidden="1" customHeight="1">
      <c r="A267" s="194"/>
      <c r="B267" s="225"/>
      <c r="C267" s="18"/>
      <c r="D267" s="18"/>
      <c r="E267" s="73" t="s">
        <v>13</v>
      </c>
      <c r="F267" s="24">
        <v>241</v>
      </c>
      <c r="G267" s="31"/>
      <c r="H267" s="31"/>
      <c r="I267" s="31"/>
      <c r="J267" s="19" t="e">
        <f t="shared" si="59"/>
        <v>#DIV/0!</v>
      </c>
      <c r="K267" s="19" t="e">
        <f t="shared" si="60"/>
        <v>#DIV/0!</v>
      </c>
    </row>
    <row r="268" spans="1:13" ht="18.75" customHeight="1">
      <c r="A268" s="193" t="s">
        <v>167</v>
      </c>
      <c r="B268" s="216">
        <v>7953600</v>
      </c>
      <c r="C268" s="18"/>
      <c r="D268" s="18"/>
      <c r="E268" s="208" t="s">
        <v>17</v>
      </c>
      <c r="F268" s="24"/>
      <c r="G268" s="31">
        <f>G269+G270</f>
        <v>498.6</v>
      </c>
      <c r="H268" s="31">
        <f t="shared" ref="H268:I268" si="61">H269+H270</f>
        <v>228.715</v>
      </c>
      <c r="I268" s="31">
        <f t="shared" si="61"/>
        <v>228.715</v>
      </c>
      <c r="J268" s="19">
        <f>I268/G268*100</f>
        <v>45.871440032089851</v>
      </c>
      <c r="K268" s="19">
        <f>I268/H268*100</f>
        <v>100</v>
      </c>
    </row>
    <row r="269" spans="1:13" ht="45" customHeight="1">
      <c r="A269" s="220"/>
      <c r="B269" s="217"/>
      <c r="C269" s="18"/>
      <c r="D269" s="18"/>
      <c r="E269" s="227"/>
      <c r="F269" s="24">
        <v>226</v>
      </c>
      <c r="G269" s="31">
        <v>498.6</v>
      </c>
      <c r="H269" s="31">
        <v>228.715</v>
      </c>
      <c r="I269" s="31">
        <v>228.715</v>
      </c>
      <c r="J269" s="19">
        <f>I269/G269*100</f>
        <v>45.871440032089851</v>
      </c>
      <c r="K269" s="19">
        <f t="shared" ref="K269" si="62">I269/H269*100</f>
        <v>100</v>
      </c>
    </row>
    <row r="270" spans="1:13" ht="18.75" hidden="1" customHeight="1">
      <c r="A270" s="194"/>
      <c r="B270" s="225"/>
      <c r="C270" s="18"/>
      <c r="D270" s="18"/>
      <c r="E270" s="209"/>
      <c r="F270" s="24">
        <v>226</v>
      </c>
      <c r="G270" s="31">
        <v>0</v>
      </c>
      <c r="H270" s="31"/>
      <c r="I270" s="31"/>
      <c r="J270" s="19" t="e">
        <f t="shared" si="54"/>
        <v>#DIV/0!</v>
      </c>
      <c r="K270" s="19" t="e">
        <f t="shared" si="57"/>
        <v>#DIV/0!</v>
      </c>
    </row>
    <row r="271" spans="1:13" ht="56.25" hidden="1" customHeight="1">
      <c r="A271" s="88" t="s">
        <v>98</v>
      </c>
      <c r="B271" s="9">
        <v>3150206</v>
      </c>
      <c r="C271" s="39"/>
      <c r="D271" s="39"/>
      <c r="E271" s="25" t="s">
        <v>17</v>
      </c>
      <c r="F271" s="39">
        <v>225</v>
      </c>
      <c r="G271" s="31">
        <v>0</v>
      </c>
      <c r="H271" s="31"/>
      <c r="I271" s="31"/>
      <c r="J271" s="19"/>
      <c r="K271" s="19" t="e">
        <f t="shared" si="57"/>
        <v>#DIV/0!</v>
      </c>
    </row>
    <row r="272" spans="1:13" ht="56.25" hidden="1" customHeight="1">
      <c r="A272" s="88" t="s">
        <v>99</v>
      </c>
      <c r="B272" s="9">
        <v>3150206</v>
      </c>
      <c r="C272" s="39"/>
      <c r="D272" s="39"/>
      <c r="E272" s="25" t="s">
        <v>17</v>
      </c>
      <c r="F272" s="39">
        <v>225</v>
      </c>
      <c r="G272" s="31">
        <v>0</v>
      </c>
      <c r="H272" s="31"/>
      <c r="I272" s="31"/>
      <c r="J272" s="19"/>
      <c r="K272" s="19" t="e">
        <f t="shared" si="57"/>
        <v>#DIV/0!</v>
      </c>
    </row>
    <row r="273" spans="1:13" ht="56.25" hidden="1" customHeight="1">
      <c r="A273" s="87" t="s">
        <v>100</v>
      </c>
      <c r="B273" s="6">
        <v>5202700</v>
      </c>
      <c r="C273" s="18"/>
      <c r="D273" s="18"/>
      <c r="E273" s="46">
        <v>500</v>
      </c>
      <c r="F273" s="18">
        <v>225</v>
      </c>
      <c r="G273" s="31">
        <v>0</v>
      </c>
      <c r="H273" s="31"/>
      <c r="I273" s="31"/>
      <c r="J273" s="19"/>
      <c r="K273" s="19" t="e">
        <f t="shared" si="57"/>
        <v>#DIV/0!</v>
      </c>
    </row>
    <row r="274" spans="1:13" ht="75" hidden="1" customHeight="1">
      <c r="A274" s="87" t="s">
        <v>101</v>
      </c>
      <c r="B274" s="6">
        <v>5202700</v>
      </c>
      <c r="C274" s="18"/>
      <c r="D274" s="18"/>
      <c r="E274" s="46">
        <v>500</v>
      </c>
      <c r="F274" s="18">
        <v>225</v>
      </c>
      <c r="G274" s="31">
        <v>0</v>
      </c>
      <c r="H274" s="31"/>
      <c r="I274" s="31"/>
      <c r="J274" s="19"/>
      <c r="K274" s="19" t="e">
        <f t="shared" si="57"/>
        <v>#DIV/0!</v>
      </c>
    </row>
    <row r="275" spans="1:13" ht="18.75" hidden="1" customHeight="1">
      <c r="A275" s="74" t="s">
        <v>87</v>
      </c>
      <c r="B275" s="6">
        <v>6000504</v>
      </c>
      <c r="C275" s="18"/>
      <c r="D275" s="18"/>
      <c r="E275" s="46">
        <v>500</v>
      </c>
      <c r="F275" s="18">
        <v>226</v>
      </c>
      <c r="G275" s="31">
        <v>0</v>
      </c>
      <c r="H275" s="31"/>
      <c r="I275" s="31"/>
      <c r="J275" s="19"/>
      <c r="K275" s="19" t="e">
        <f t="shared" si="57"/>
        <v>#DIV/0!</v>
      </c>
    </row>
    <row r="276" spans="1:13" ht="18.75" hidden="1" customHeight="1">
      <c r="A276" s="69" t="s">
        <v>50</v>
      </c>
      <c r="B276" s="23" t="s">
        <v>34</v>
      </c>
      <c r="C276" s="18"/>
      <c r="D276" s="18"/>
      <c r="E276" s="25" t="s">
        <v>17</v>
      </c>
      <c r="F276" s="24">
        <v>225</v>
      </c>
      <c r="G276" s="31"/>
      <c r="H276" s="31"/>
      <c r="I276" s="31"/>
      <c r="J276" s="19" t="e">
        <f t="shared" si="54"/>
        <v>#DIV/0!</v>
      </c>
      <c r="K276" s="19" t="e">
        <f t="shared" si="57"/>
        <v>#DIV/0!</v>
      </c>
    </row>
    <row r="277" spans="1:13" ht="37.5" hidden="1">
      <c r="A277" s="99" t="s">
        <v>114</v>
      </c>
      <c r="B277" s="9">
        <v>6000599</v>
      </c>
      <c r="C277" s="24"/>
      <c r="D277" s="24"/>
      <c r="E277" s="25" t="s">
        <v>113</v>
      </c>
      <c r="F277" s="24">
        <v>242</v>
      </c>
      <c r="G277" s="31"/>
      <c r="H277" s="31"/>
      <c r="I277" s="31"/>
      <c r="J277" s="19" t="e">
        <f t="shared" si="54"/>
        <v>#DIV/0!</v>
      </c>
      <c r="K277" s="19" t="e">
        <f t="shared" si="57"/>
        <v>#DIV/0!</v>
      </c>
    </row>
    <row r="278" spans="1:13" ht="56.25">
      <c r="A278" s="175" t="s">
        <v>159</v>
      </c>
      <c r="B278" s="9">
        <v>6000508</v>
      </c>
      <c r="C278" s="24"/>
      <c r="D278" s="24"/>
      <c r="E278" s="25" t="s">
        <v>13</v>
      </c>
      <c r="F278" s="24">
        <v>241</v>
      </c>
      <c r="G278" s="31">
        <v>3000</v>
      </c>
      <c r="H278" s="31"/>
      <c r="I278" s="31"/>
      <c r="J278" s="19"/>
      <c r="K278" s="19"/>
    </row>
    <row r="279" spans="1:13" s="47" customFormat="1" ht="34.5" customHeight="1">
      <c r="A279" s="51" t="s">
        <v>124</v>
      </c>
      <c r="B279" s="52"/>
      <c r="C279" s="53"/>
      <c r="D279" s="53"/>
      <c r="E279" s="54"/>
      <c r="F279" s="53"/>
      <c r="G279" s="55">
        <f>G258+G268+G271+G272+G273+G274+G275+G277+G278</f>
        <v>5098.6000000000004</v>
      </c>
      <c r="H279" s="55">
        <f t="shared" ref="H279:I279" si="63">H258+H268+H271+H272+H273+H274+H275+H277+H278</f>
        <v>1546.694</v>
      </c>
      <c r="I279" s="55">
        <f t="shared" si="63"/>
        <v>1546.694</v>
      </c>
      <c r="J279" s="55">
        <f t="shared" si="54"/>
        <v>30.335660769623029</v>
      </c>
      <c r="K279" s="55">
        <f t="shared" si="57"/>
        <v>100</v>
      </c>
      <c r="M279" s="171"/>
    </row>
    <row r="280" spans="1:13" s="47" customFormat="1" ht="36.75" customHeight="1">
      <c r="A280" s="163" t="s">
        <v>69</v>
      </c>
      <c r="B280" s="164"/>
      <c r="C280" s="122"/>
      <c r="D280" s="122"/>
      <c r="E280" s="165"/>
      <c r="F280" s="122"/>
      <c r="G280" s="118">
        <f>G282+G293+G281</f>
        <v>16534.524000000001</v>
      </c>
      <c r="H280" s="118">
        <f t="shared" ref="H280" si="64">H282+H293+H281</f>
        <v>14862.27959</v>
      </c>
      <c r="I280" s="118">
        <f>I282+I293+I281</f>
        <v>14862.27959</v>
      </c>
      <c r="J280" s="118">
        <f t="shared" si="54"/>
        <v>89.886346834054606</v>
      </c>
      <c r="K280" s="118">
        <f t="shared" si="57"/>
        <v>100</v>
      </c>
      <c r="M280" s="171"/>
    </row>
    <row r="281" spans="1:13" s="47" customFormat="1" ht="56.25">
      <c r="A281" s="134" t="s">
        <v>130</v>
      </c>
      <c r="B281" s="85">
        <v>3510516</v>
      </c>
      <c r="C281" s="84"/>
      <c r="D281" s="84"/>
      <c r="E281" s="42" t="s">
        <v>13</v>
      </c>
      <c r="F281" s="41">
        <v>241</v>
      </c>
      <c r="G281" s="19">
        <v>150</v>
      </c>
      <c r="H281" s="59">
        <v>114.75700000000001</v>
      </c>
      <c r="I281" s="59">
        <v>114.75700000000001</v>
      </c>
      <c r="J281" s="19">
        <f>I281/G281*100</f>
        <v>76.504666666666665</v>
      </c>
      <c r="K281" s="19">
        <f t="shared" si="57"/>
        <v>100</v>
      </c>
      <c r="M281" s="171"/>
    </row>
    <row r="282" spans="1:13" s="47" customFormat="1" ht="18.75">
      <c r="A282" s="231" t="s">
        <v>70</v>
      </c>
      <c r="B282" s="25" t="s">
        <v>71</v>
      </c>
      <c r="C282" s="25" t="s">
        <v>72</v>
      </c>
      <c r="D282" s="25" t="s">
        <v>73</v>
      </c>
      <c r="E282" s="25" t="s">
        <v>115</v>
      </c>
      <c r="F282" s="24"/>
      <c r="G282" s="17">
        <f>SUM(G283:G292)</f>
        <v>3853.1</v>
      </c>
      <c r="H282" s="17">
        <f>SUM(H283:H292)</f>
        <v>3299.1660000000002</v>
      </c>
      <c r="I282" s="17">
        <f>SUM(I283:I292)</f>
        <v>3299.1660000000002</v>
      </c>
      <c r="J282" s="17">
        <f>I282/G282*100</f>
        <v>85.623679634579958</v>
      </c>
      <c r="K282" s="17">
        <f t="shared" si="57"/>
        <v>100</v>
      </c>
      <c r="M282" s="171"/>
    </row>
    <row r="283" spans="1:13" s="47" customFormat="1" ht="18.75">
      <c r="A283" s="231"/>
      <c r="B283" s="25" t="s">
        <v>71</v>
      </c>
      <c r="C283" s="25"/>
      <c r="D283" s="25"/>
      <c r="E283" s="25" t="s">
        <v>115</v>
      </c>
      <c r="F283" s="24">
        <v>211</v>
      </c>
      <c r="G283" s="68">
        <v>2100</v>
      </c>
      <c r="H283" s="68">
        <v>2077.1120000000001</v>
      </c>
      <c r="I283" s="68">
        <v>2077.1120000000001</v>
      </c>
      <c r="J283" s="19">
        <f>I283/G283*100</f>
        <v>98.910095238095238</v>
      </c>
      <c r="K283" s="19">
        <f t="shared" ref="K283:K292" si="65">I283/H283*100</f>
        <v>100</v>
      </c>
      <c r="M283" s="171"/>
    </row>
    <row r="284" spans="1:13" s="47" customFormat="1" ht="18.75">
      <c r="A284" s="231"/>
      <c r="B284" s="25" t="s">
        <v>71</v>
      </c>
      <c r="C284" s="25"/>
      <c r="D284" s="25"/>
      <c r="E284" s="25" t="s">
        <v>115</v>
      </c>
      <c r="F284" s="24">
        <v>213</v>
      </c>
      <c r="G284" s="68">
        <v>655.20000000000005</v>
      </c>
      <c r="H284" s="68">
        <v>536.62800000000004</v>
      </c>
      <c r="I284" s="68">
        <v>536.62800000000004</v>
      </c>
      <c r="J284" s="19">
        <f t="shared" ref="J284:J292" si="66">I284/G284*100</f>
        <v>81.902930402930409</v>
      </c>
      <c r="K284" s="19">
        <f t="shared" si="65"/>
        <v>100</v>
      </c>
      <c r="M284" s="171"/>
    </row>
    <row r="285" spans="1:13" s="47" customFormat="1" ht="18.75">
      <c r="A285" s="231"/>
      <c r="B285" s="25" t="s">
        <v>71</v>
      </c>
      <c r="C285" s="25"/>
      <c r="D285" s="25"/>
      <c r="E285" s="25" t="s">
        <v>115</v>
      </c>
      <c r="F285" s="24">
        <v>221</v>
      </c>
      <c r="G285" s="68">
        <v>9.5</v>
      </c>
      <c r="H285" s="68">
        <v>8.2119999999999997</v>
      </c>
      <c r="I285" s="68">
        <v>8.2119999999999997</v>
      </c>
      <c r="J285" s="19">
        <f t="shared" si="66"/>
        <v>86.442105263157885</v>
      </c>
      <c r="K285" s="19">
        <f t="shared" si="65"/>
        <v>100</v>
      </c>
      <c r="M285" s="171"/>
    </row>
    <row r="286" spans="1:13" s="47" customFormat="1" ht="18.75" hidden="1" customHeight="1">
      <c r="A286" s="231"/>
      <c r="B286" s="25" t="s">
        <v>71</v>
      </c>
      <c r="C286" s="25"/>
      <c r="D286" s="25"/>
      <c r="E286" s="25" t="s">
        <v>115</v>
      </c>
      <c r="F286" s="24">
        <v>222</v>
      </c>
      <c r="G286" s="68"/>
      <c r="H286" s="68"/>
      <c r="I286" s="68"/>
      <c r="J286" s="19" t="e">
        <f t="shared" si="66"/>
        <v>#DIV/0!</v>
      </c>
      <c r="K286" s="19" t="e">
        <f t="shared" si="65"/>
        <v>#DIV/0!</v>
      </c>
      <c r="M286" s="171"/>
    </row>
    <row r="287" spans="1:13" s="47" customFormat="1" ht="18.75">
      <c r="A287" s="231"/>
      <c r="B287" s="25" t="s">
        <v>71</v>
      </c>
      <c r="C287" s="25"/>
      <c r="D287" s="25"/>
      <c r="E287" s="25" t="s">
        <v>115</v>
      </c>
      <c r="F287" s="24">
        <v>223</v>
      </c>
      <c r="G287" s="68">
        <v>78.900000000000006</v>
      </c>
      <c r="H287" s="68">
        <v>50</v>
      </c>
      <c r="I287" s="68">
        <v>50</v>
      </c>
      <c r="J287" s="19">
        <f t="shared" si="66"/>
        <v>63.371356147021544</v>
      </c>
      <c r="K287" s="19">
        <f t="shared" si="65"/>
        <v>100</v>
      </c>
      <c r="M287" s="171"/>
    </row>
    <row r="288" spans="1:13" s="47" customFormat="1" ht="18.75">
      <c r="A288" s="231"/>
      <c r="B288" s="25" t="s">
        <v>71</v>
      </c>
      <c r="C288" s="25"/>
      <c r="D288" s="25"/>
      <c r="E288" s="25" t="s">
        <v>115</v>
      </c>
      <c r="F288" s="24">
        <v>225</v>
      </c>
      <c r="G288" s="68">
        <v>250</v>
      </c>
      <c r="H288" s="68">
        <v>55.654000000000003</v>
      </c>
      <c r="I288" s="68">
        <v>55.654000000000003</v>
      </c>
      <c r="J288" s="19">
        <f t="shared" si="66"/>
        <v>22.261600000000001</v>
      </c>
      <c r="K288" s="19">
        <f t="shared" si="65"/>
        <v>100</v>
      </c>
      <c r="M288" s="171"/>
    </row>
    <row r="289" spans="1:13" s="47" customFormat="1" ht="18.75">
      <c r="A289" s="231"/>
      <c r="B289" s="25" t="s">
        <v>71</v>
      </c>
      <c r="C289" s="25"/>
      <c r="D289" s="25"/>
      <c r="E289" s="25" t="s">
        <v>115</v>
      </c>
      <c r="F289" s="24">
        <v>226</v>
      </c>
      <c r="G289" s="68">
        <v>200</v>
      </c>
      <c r="H289" s="68">
        <v>141.97300000000001</v>
      </c>
      <c r="I289" s="68">
        <v>141.97300000000001</v>
      </c>
      <c r="J289" s="19">
        <f t="shared" si="66"/>
        <v>70.986500000000007</v>
      </c>
      <c r="K289" s="19">
        <f t="shared" si="65"/>
        <v>100</v>
      </c>
      <c r="M289" s="171"/>
    </row>
    <row r="290" spans="1:13" s="47" customFormat="1" ht="18.75">
      <c r="A290" s="231"/>
      <c r="B290" s="25" t="s">
        <v>71</v>
      </c>
      <c r="C290" s="25"/>
      <c r="D290" s="25"/>
      <c r="E290" s="25" t="s">
        <v>115</v>
      </c>
      <c r="F290" s="24">
        <v>290</v>
      </c>
      <c r="G290" s="68">
        <v>89.5</v>
      </c>
      <c r="H290" s="68">
        <v>67.929000000000002</v>
      </c>
      <c r="I290" s="68">
        <v>67.929000000000002</v>
      </c>
      <c r="J290" s="19">
        <f t="shared" si="66"/>
        <v>75.898324022346372</v>
      </c>
      <c r="K290" s="19">
        <f t="shared" si="65"/>
        <v>100</v>
      </c>
      <c r="M290" s="171"/>
    </row>
    <row r="291" spans="1:13" s="47" customFormat="1" ht="18.75">
      <c r="A291" s="231"/>
      <c r="B291" s="25" t="s">
        <v>71</v>
      </c>
      <c r="C291" s="25"/>
      <c r="D291" s="25"/>
      <c r="E291" s="25" t="s">
        <v>115</v>
      </c>
      <c r="F291" s="24">
        <v>310</v>
      </c>
      <c r="G291" s="68">
        <v>20</v>
      </c>
      <c r="H291" s="68">
        <v>7.4480000000000004</v>
      </c>
      <c r="I291" s="68">
        <v>7.4480000000000004</v>
      </c>
      <c r="J291" s="19">
        <f t="shared" si="66"/>
        <v>37.24</v>
      </c>
      <c r="K291" s="19">
        <f t="shared" si="65"/>
        <v>100</v>
      </c>
      <c r="M291" s="171"/>
    </row>
    <row r="292" spans="1:13" s="47" customFormat="1" ht="18.75">
      <c r="A292" s="231"/>
      <c r="B292" s="25" t="s">
        <v>71</v>
      </c>
      <c r="C292" s="25"/>
      <c r="D292" s="25"/>
      <c r="E292" s="25" t="s">
        <v>115</v>
      </c>
      <c r="F292" s="24">
        <v>340</v>
      </c>
      <c r="G292" s="68">
        <v>450</v>
      </c>
      <c r="H292" s="68">
        <v>354.21</v>
      </c>
      <c r="I292" s="68">
        <v>354.21</v>
      </c>
      <c r="J292" s="19">
        <f t="shared" si="66"/>
        <v>78.713333333333324</v>
      </c>
      <c r="K292" s="19">
        <f t="shared" si="65"/>
        <v>100</v>
      </c>
      <c r="M292" s="171"/>
    </row>
    <row r="293" spans="1:13" ht="24" customHeight="1">
      <c r="A293" s="231" t="s">
        <v>74</v>
      </c>
      <c r="B293" s="25" t="s">
        <v>75</v>
      </c>
      <c r="C293" s="25"/>
      <c r="D293" s="25"/>
      <c r="E293" s="25" t="s">
        <v>17</v>
      </c>
      <c r="F293" s="18"/>
      <c r="G293" s="48">
        <f>G294+G295+G296+G297+G298+G299+G300+G301+G302+G303</f>
        <v>12531.424000000001</v>
      </c>
      <c r="H293" s="49">
        <f>SUM(H294:H303)</f>
        <v>11448.356589999999</v>
      </c>
      <c r="I293" s="48">
        <f>SUM(I294:I303)</f>
        <v>11448.356589999999</v>
      </c>
      <c r="J293" s="17">
        <f t="shared" si="54"/>
        <v>91.357188057797728</v>
      </c>
      <c r="K293" s="17">
        <f t="shared" si="57"/>
        <v>100</v>
      </c>
    </row>
    <row r="294" spans="1:13" ht="18.75">
      <c r="A294" s="231"/>
      <c r="B294" s="30" t="s">
        <v>76</v>
      </c>
      <c r="C294" s="30" t="e">
        <f>#REF!+#REF!</f>
        <v>#REF!</v>
      </c>
      <c r="D294" s="30"/>
      <c r="E294" s="30" t="s">
        <v>17</v>
      </c>
      <c r="F294" s="25" t="s">
        <v>77</v>
      </c>
      <c r="G294" s="50">
        <v>6938.4570000000003</v>
      </c>
      <c r="H294" s="50">
        <v>6304.2539999999999</v>
      </c>
      <c r="I294" s="50">
        <v>6304.2539999999999</v>
      </c>
      <c r="J294" s="19">
        <f t="shared" si="54"/>
        <v>90.859596016808922</v>
      </c>
      <c r="K294" s="19">
        <f>I294/H294*100</f>
        <v>100</v>
      </c>
    </row>
    <row r="295" spans="1:13" ht="18.75">
      <c r="A295" s="231"/>
      <c r="B295" s="30" t="s">
        <v>76</v>
      </c>
      <c r="C295" s="30"/>
      <c r="D295" s="30"/>
      <c r="E295" s="30" t="s">
        <v>17</v>
      </c>
      <c r="F295" s="25" t="s">
        <v>78</v>
      </c>
      <c r="G295" s="50">
        <v>2379.7600000000002</v>
      </c>
      <c r="H295" s="50">
        <v>2296.288</v>
      </c>
      <c r="I295" s="50">
        <v>2296.288</v>
      </c>
      <c r="J295" s="19">
        <f t="shared" si="54"/>
        <v>96.492419403637328</v>
      </c>
      <c r="K295" s="19">
        <f t="shared" si="57"/>
        <v>100</v>
      </c>
    </row>
    <row r="296" spans="1:13" ht="18.75">
      <c r="A296" s="231"/>
      <c r="B296" s="30" t="s">
        <v>76</v>
      </c>
      <c r="C296" s="30"/>
      <c r="D296" s="30"/>
      <c r="E296" s="30" t="s">
        <v>17</v>
      </c>
      <c r="F296" s="25" t="s">
        <v>79</v>
      </c>
      <c r="G296" s="50">
        <v>2785.5619999999999</v>
      </c>
      <c r="H296" s="50">
        <v>2553.4769999999999</v>
      </c>
      <c r="I296" s="50">
        <v>2553.4769999999999</v>
      </c>
      <c r="J296" s="19">
        <f t="shared" si="54"/>
        <v>91.668288122827633</v>
      </c>
      <c r="K296" s="19">
        <f t="shared" si="57"/>
        <v>100</v>
      </c>
    </row>
    <row r="297" spans="1:13" ht="18.75">
      <c r="A297" s="231"/>
      <c r="B297" s="30" t="s">
        <v>76</v>
      </c>
      <c r="C297" s="30"/>
      <c r="D297" s="30"/>
      <c r="E297" s="30" t="s">
        <v>17</v>
      </c>
      <c r="F297" s="25" t="s">
        <v>80</v>
      </c>
      <c r="G297" s="50">
        <v>63.645000000000003</v>
      </c>
      <c r="H297" s="50">
        <v>36.590000000000003</v>
      </c>
      <c r="I297" s="50">
        <v>36.590000000000003</v>
      </c>
      <c r="J297" s="19">
        <f t="shared" si="54"/>
        <v>57.490769109906516</v>
      </c>
      <c r="K297" s="19">
        <f t="shared" si="57"/>
        <v>100</v>
      </c>
    </row>
    <row r="298" spans="1:13" ht="18.75">
      <c r="A298" s="231"/>
      <c r="B298" s="30" t="s">
        <v>76</v>
      </c>
      <c r="C298" s="30"/>
      <c r="D298" s="30"/>
      <c r="E298" s="30" t="s">
        <v>17</v>
      </c>
      <c r="F298" s="25" t="s">
        <v>81</v>
      </c>
      <c r="G298" s="50">
        <v>18.96</v>
      </c>
      <c r="H298" s="50"/>
      <c r="I298" s="19"/>
      <c r="J298" s="19"/>
      <c r="K298" s="19"/>
    </row>
    <row r="299" spans="1:13" ht="18.75">
      <c r="A299" s="231"/>
      <c r="B299" s="30" t="s">
        <v>76</v>
      </c>
      <c r="C299" s="30"/>
      <c r="D299" s="30"/>
      <c r="E299" s="30" t="s">
        <v>17</v>
      </c>
      <c r="F299" s="25" t="s">
        <v>82</v>
      </c>
      <c r="G299" s="50">
        <v>50.04</v>
      </c>
      <c r="H299" s="50">
        <v>49.615000000000002</v>
      </c>
      <c r="I299" s="50">
        <v>49.615000000000002</v>
      </c>
      <c r="J299" s="19">
        <f>I299/G299*100</f>
        <v>99.150679456434858</v>
      </c>
      <c r="K299" s="19">
        <f>I299/H299*100</f>
        <v>100</v>
      </c>
    </row>
    <row r="300" spans="1:13" ht="18.75">
      <c r="A300" s="231"/>
      <c r="B300" s="30" t="s">
        <v>76</v>
      </c>
      <c r="C300" s="30" t="e">
        <f>#REF!+#REF!</f>
        <v>#REF!</v>
      </c>
      <c r="D300" s="30"/>
      <c r="E300" s="30" t="s">
        <v>17</v>
      </c>
      <c r="F300" s="25" t="s">
        <v>83</v>
      </c>
      <c r="G300" s="50">
        <v>160</v>
      </c>
      <c r="H300" s="50">
        <v>78.98</v>
      </c>
      <c r="I300" s="50">
        <v>78.98</v>
      </c>
      <c r="J300" s="19">
        <f>I300/G300*100</f>
        <v>49.362500000000004</v>
      </c>
      <c r="K300" s="19">
        <f>I300/H300*100</f>
        <v>100</v>
      </c>
    </row>
    <row r="301" spans="1:13" ht="18.75">
      <c r="A301" s="231"/>
      <c r="B301" s="30" t="s">
        <v>76</v>
      </c>
      <c r="C301" s="30"/>
      <c r="D301" s="30"/>
      <c r="E301" s="30" t="s">
        <v>17</v>
      </c>
      <c r="F301" s="25" t="s">
        <v>84</v>
      </c>
      <c r="G301" s="50">
        <v>5</v>
      </c>
      <c r="H301" s="50"/>
      <c r="I301" s="50"/>
      <c r="J301" s="19"/>
      <c r="K301" s="19"/>
    </row>
    <row r="302" spans="1:13" ht="18.75">
      <c r="A302" s="231"/>
      <c r="B302" s="30" t="s">
        <v>76</v>
      </c>
      <c r="C302" s="30"/>
      <c r="D302" s="30"/>
      <c r="E302" s="30" t="s">
        <v>17</v>
      </c>
      <c r="F302" s="25" t="s">
        <v>18</v>
      </c>
      <c r="G302" s="50">
        <v>80</v>
      </c>
      <c r="H302" s="50">
        <v>88.533000000000001</v>
      </c>
      <c r="I302" s="50">
        <v>88.533000000000001</v>
      </c>
      <c r="J302" s="19">
        <f>I302/G302*100</f>
        <v>110.66625000000001</v>
      </c>
      <c r="K302" s="19">
        <f>I302/H302*100</f>
        <v>100</v>
      </c>
    </row>
    <row r="303" spans="1:13" ht="18.75">
      <c r="A303" s="231"/>
      <c r="B303" s="30" t="s">
        <v>76</v>
      </c>
      <c r="C303" s="30"/>
      <c r="D303" s="30"/>
      <c r="E303" s="30" t="s">
        <v>17</v>
      </c>
      <c r="F303" s="25" t="s">
        <v>85</v>
      </c>
      <c r="G303" s="50">
        <v>50</v>
      </c>
      <c r="H303" s="50">
        <v>40.619590000000002</v>
      </c>
      <c r="I303" s="50">
        <v>40.619590000000002</v>
      </c>
      <c r="J303" s="19">
        <v>136.80000000000001</v>
      </c>
      <c r="K303" s="19">
        <f>I303/H303*100</f>
        <v>100</v>
      </c>
    </row>
    <row r="304" spans="1:13" ht="57" customHeight="1">
      <c r="A304" s="230" t="s">
        <v>154</v>
      </c>
      <c r="B304" s="230"/>
      <c r="C304" s="230"/>
      <c r="D304" s="230"/>
      <c r="E304" s="230"/>
      <c r="F304" s="230"/>
      <c r="G304" s="123"/>
      <c r="H304" s="124"/>
      <c r="I304" s="123"/>
      <c r="J304" s="125"/>
      <c r="K304" s="126" t="s">
        <v>155</v>
      </c>
    </row>
    <row r="305" spans="1:11" ht="35.25" customHeight="1">
      <c r="A305" s="229"/>
      <c r="B305" s="229"/>
      <c r="C305" s="1"/>
      <c r="D305" s="1"/>
      <c r="E305" s="1"/>
      <c r="F305" s="1"/>
      <c r="G305" s="1"/>
      <c r="H305" s="1"/>
      <c r="I305" s="2"/>
      <c r="J305" s="1"/>
      <c r="K305" s="1"/>
    </row>
    <row r="306" spans="1:11">
      <c r="A306" s="29"/>
      <c r="B306" s="29"/>
      <c r="C306" s="29"/>
      <c r="D306" s="29"/>
      <c r="E306" s="29"/>
      <c r="F306" s="29"/>
      <c r="G306" s="29"/>
      <c r="H306" s="29"/>
      <c r="I306" s="29"/>
      <c r="J306" s="29"/>
    </row>
    <row r="307" spans="1:11">
      <c r="A307" s="29"/>
      <c r="B307" s="29"/>
      <c r="C307" s="29"/>
      <c r="D307" s="29"/>
      <c r="E307" s="29"/>
      <c r="F307" s="29"/>
      <c r="G307" s="29"/>
      <c r="H307" s="29"/>
      <c r="I307" s="29"/>
      <c r="J307" s="29"/>
    </row>
    <row r="308" spans="1:11">
      <c r="A308" s="29"/>
      <c r="B308" s="29"/>
      <c r="C308" s="29"/>
      <c r="D308" s="29"/>
      <c r="E308" s="29"/>
      <c r="F308" s="29"/>
      <c r="G308" s="29"/>
      <c r="H308" s="29"/>
      <c r="I308" s="29"/>
      <c r="J308" s="29"/>
    </row>
    <row r="309" spans="1:11">
      <c r="A309" s="29"/>
      <c r="B309" s="29"/>
      <c r="C309" s="29"/>
      <c r="D309" s="29"/>
      <c r="E309" s="29"/>
      <c r="F309" s="29"/>
      <c r="G309" s="29"/>
      <c r="H309" s="29"/>
      <c r="I309" s="29"/>
      <c r="J309" s="29"/>
    </row>
    <row r="310" spans="1:11">
      <c r="A310" s="29"/>
      <c r="B310" s="29"/>
      <c r="C310" s="29"/>
      <c r="D310" s="29"/>
      <c r="E310" s="29"/>
      <c r="F310" s="29"/>
      <c r="G310" s="29"/>
      <c r="H310" s="29"/>
      <c r="I310" s="29"/>
      <c r="J310" s="29"/>
    </row>
    <row r="311" spans="1:11">
      <c r="A311" s="29"/>
      <c r="B311" s="29"/>
      <c r="C311" s="29"/>
      <c r="D311" s="29"/>
      <c r="E311" s="29"/>
      <c r="F311" s="29"/>
      <c r="G311" s="29"/>
      <c r="H311" s="29"/>
      <c r="I311" s="29"/>
      <c r="J311" s="29"/>
    </row>
    <row r="312" spans="1:11">
      <c r="A312" s="29"/>
      <c r="B312" s="29"/>
      <c r="C312" s="29"/>
      <c r="D312" s="29"/>
      <c r="E312" s="29"/>
      <c r="F312" s="29"/>
      <c r="G312" s="29"/>
      <c r="H312" s="29"/>
      <c r="I312" s="29"/>
      <c r="J312" s="29"/>
    </row>
    <row r="313" spans="1:11">
      <c r="A313" s="29"/>
      <c r="B313" s="29"/>
      <c r="C313" s="29"/>
      <c r="D313" s="29"/>
      <c r="E313" s="29"/>
      <c r="F313" s="29"/>
      <c r="G313" s="29"/>
      <c r="H313" s="29"/>
      <c r="I313" s="29"/>
      <c r="J313" s="29"/>
    </row>
    <row r="314" spans="1:11">
      <c r="A314" s="29"/>
      <c r="B314" s="29"/>
      <c r="C314" s="29"/>
      <c r="D314" s="29"/>
      <c r="E314" s="29"/>
      <c r="F314" s="29"/>
      <c r="G314" s="29"/>
      <c r="H314" s="29"/>
      <c r="I314" s="29"/>
      <c r="J314" s="29"/>
    </row>
    <row r="315" spans="1:11">
      <c r="A315" s="29"/>
      <c r="B315" s="29"/>
      <c r="C315" s="29"/>
      <c r="D315" s="29"/>
      <c r="E315" s="29"/>
      <c r="F315" s="29"/>
      <c r="G315" s="29"/>
      <c r="H315" s="29"/>
      <c r="I315" s="29"/>
      <c r="J315" s="29"/>
    </row>
    <row r="316" spans="1:11">
      <c r="A316" s="29"/>
      <c r="B316" s="29"/>
      <c r="C316" s="29"/>
      <c r="D316" s="29"/>
      <c r="E316" s="29"/>
      <c r="F316" s="29"/>
      <c r="G316" s="29"/>
      <c r="H316" s="29"/>
      <c r="I316" s="29"/>
      <c r="J316" s="29"/>
    </row>
    <row r="317" spans="1:11">
      <c r="A317" s="29"/>
      <c r="B317" s="29"/>
      <c r="C317" s="29"/>
      <c r="D317" s="29"/>
      <c r="E317" s="29"/>
      <c r="F317" s="29"/>
      <c r="G317" s="29"/>
      <c r="H317" s="29"/>
      <c r="I317" s="29"/>
      <c r="J317" s="29"/>
    </row>
    <row r="318" spans="1:11">
      <c r="A318" s="29"/>
      <c r="B318" s="29"/>
      <c r="C318" s="29"/>
      <c r="D318" s="29"/>
      <c r="E318" s="29"/>
      <c r="F318" s="29"/>
      <c r="G318" s="29"/>
      <c r="H318" s="29"/>
      <c r="I318" s="29"/>
      <c r="J318" s="29"/>
    </row>
    <row r="319" spans="1:11">
      <c r="A319" s="29"/>
      <c r="B319" s="29"/>
      <c r="C319" s="29"/>
      <c r="D319" s="29"/>
      <c r="E319" s="29"/>
      <c r="F319" s="29"/>
      <c r="G319" s="29"/>
      <c r="H319" s="29"/>
      <c r="I319" s="29"/>
      <c r="J319" s="29"/>
    </row>
    <row r="320" spans="1:11">
      <c r="A320" s="29"/>
      <c r="B320" s="29"/>
      <c r="C320" s="29"/>
      <c r="D320" s="29"/>
      <c r="E320" s="29"/>
      <c r="F320" s="29"/>
      <c r="G320" s="29"/>
      <c r="H320" s="29"/>
      <c r="I320" s="29"/>
      <c r="J320" s="29"/>
    </row>
    <row r="321" spans="1:10">
      <c r="A321" s="29"/>
      <c r="B321" s="29"/>
      <c r="C321" s="29"/>
      <c r="D321" s="29"/>
      <c r="E321" s="29"/>
      <c r="F321" s="29"/>
      <c r="G321" s="29"/>
      <c r="H321" s="29"/>
      <c r="I321" s="29"/>
      <c r="J321" s="29"/>
    </row>
    <row r="322" spans="1:10">
      <c r="A322" s="29"/>
      <c r="B322" s="29"/>
      <c r="C322" s="29"/>
      <c r="D322" s="29"/>
      <c r="E322" s="29"/>
      <c r="F322" s="29"/>
      <c r="G322" s="29"/>
      <c r="H322" s="29"/>
      <c r="I322" s="29"/>
      <c r="J322" s="29"/>
    </row>
    <row r="323" spans="1:10">
      <c r="A323" s="29"/>
      <c r="B323" s="29"/>
      <c r="C323" s="29"/>
      <c r="D323" s="29"/>
      <c r="E323" s="29"/>
      <c r="F323" s="29"/>
      <c r="G323" s="29"/>
      <c r="H323" s="29"/>
      <c r="I323" s="29"/>
      <c r="J323" s="29"/>
    </row>
    <row r="324" spans="1:10">
      <c r="A324" s="29"/>
      <c r="B324" s="29"/>
      <c r="C324" s="29"/>
      <c r="D324" s="29"/>
      <c r="E324" s="29"/>
      <c r="F324" s="29"/>
      <c r="G324" s="29"/>
      <c r="H324" s="29"/>
      <c r="I324" s="29"/>
      <c r="J324" s="29"/>
    </row>
    <row r="325" spans="1:10">
      <c r="A325" s="29"/>
      <c r="B325" s="29"/>
      <c r="C325" s="29"/>
      <c r="D325" s="29"/>
      <c r="E325" s="29"/>
      <c r="F325" s="29"/>
      <c r="G325" s="29"/>
      <c r="H325" s="29"/>
      <c r="I325" s="29"/>
      <c r="J325" s="29"/>
    </row>
    <row r="326" spans="1:10">
      <c r="A326" s="29"/>
      <c r="B326" s="29"/>
      <c r="C326" s="29"/>
      <c r="D326" s="29"/>
      <c r="E326" s="29"/>
      <c r="F326" s="29"/>
      <c r="G326" s="29"/>
      <c r="H326" s="29"/>
      <c r="I326" s="29"/>
      <c r="J326" s="29"/>
    </row>
    <row r="327" spans="1:10">
      <c r="A327" s="29"/>
      <c r="B327" s="29"/>
      <c r="C327" s="29"/>
      <c r="D327" s="29"/>
      <c r="E327" s="29"/>
      <c r="F327" s="29"/>
      <c r="G327" s="29"/>
      <c r="H327" s="29"/>
      <c r="I327" s="29"/>
      <c r="J327" s="29"/>
    </row>
    <row r="328" spans="1:10">
      <c r="A328" s="29"/>
      <c r="B328" s="29"/>
      <c r="C328" s="29"/>
      <c r="D328" s="29"/>
      <c r="E328" s="29"/>
      <c r="F328" s="29"/>
      <c r="G328" s="29"/>
      <c r="H328" s="29"/>
      <c r="I328" s="29"/>
      <c r="J328" s="29"/>
    </row>
    <row r="329" spans="1:10">
      <c r="A329" s="29"/>
      <c r="B329" s="29"/>
      <c r="C329" s="29"/>
      <c r="D329" s="29"/>
      <c r="E329" s="29"/>
      <c r="F329" s="29"/>
      <c r="G329" s="29"/>
      <c r="H329" s="29"/>
      <c r="I329" s="29"/>
      <c r="J329" s="29"/>
    </row>
    <row r="330" spans="1:10">
      <c r="A330" s="29"/>
      <c r="B330" s="29"/>
      <c r="C330" s="29"/>
      <c r="D330" s="29"/>
      <c r="E330" s="29"/>
      <c r="F330" s="29"/>
      <c r="G330" s="29"/>
      <c r="H330" s="29"/>
      <c r="I330" s="29"/>
      <c r="J330" s="29"/>
    </row>
    <row r="331" spans="1:10">
      <c r="A331" s="29"/>
      <c r="B331" s="29"/>
      <c r="C331" s="29"/>
      <c r="D331" s="29"/>
      <c r="E331" s="29"/>
      <c r="F331" s="29"/>
      <c r="G331" s="29"/>
      <c r="H331" s="29"/>
      <c r="I331" s="29"/>
      <c r="J331" s="29"/>
    </row>
    <row r="332" spans="1:10">
      <c r="A332" s="29"/>
      <c r="B332" s="29"/>
      <c r="C332" s="29"/>
      <c r="D332" s="29"/>
      <c r="E332" s="29"/>
      <c r="F332" s="29"/>
      <c r="G332" s="29"/>
      <c r="H332" s="29"/>
      <c r="I332" s="29"/>
      <c r="J332" s="29"/>
    </row>
    <row r="333" spans="1:10">
      <c r="A333" s="29"/>
      <c r="B333" s="29"/>
      <c r="C333" s="29"/>
      <c r="D333" s="29"/>
      <c r="E333" s="29"/>
      <c r="F333" s="29"/>
      <c r="G333" s="29"/>
      <c r="H333" s="29"/>
      <c r="I333" s="29"/>
      <c r="J333" s="29"/>
    </row>
    <row r="334" spans="1:10">
      <c r="A334" s="29"/>
      <c r="B334" s="29"/>
      <c r="C334" s="29"/>
      <c r="D334" s="29"/>
      <c r="E334" s="29"/>
      <c r="F334" s="29"/>
      <c r="G334" s="29"/>
      <c r="H334" s="29"/>
      <c r="I334" s="29"/>
      <c r="J334" s="29"/>
    </row>
    <row r="335" spans="1:10">
      <c r="A335" s="29"/>
      <c r="B335" s="29"/>
      <c r="C335" s="29"/>
      <c r="D335" s="29"/>
      <c r="E335" s="29"/>
      <c r="F335" s="29"/>
      <c r="G335" s="29"/>
      <c r="H335" s="29"/>
      <c r="I335" s="29"/>
      <c r="J335" s="29"/>
    </row>
    <row r="336" spans="1:10">
      <c r="A336" s="29"/>
      <c r="B336" s="29"/>
      <c r="C336" s="29"/>
      <c r="D336" s="29"/>
      <c r="E336" s="29"/>
      <c r="F336" s="29"/>
      <c r="G336" s="29"/>
      <c r="H336" s="29"/>
      <c r="I336" s="29"/>
      <c r="J336" s="29"/>
    </row>
    <row r="337" spans="1:10">
      <c r="A337" s="29"/>
      <c r="B337" s="29"/>
      <c r="C337" s="29"/>
      <c r="D337" s="29"/>
      <c r="E337" s="29"/>
      <c r="F337" s="29"/>
      <c r="G337" s="29"/>
      <c r="H337" s="29"/>
      <c r="I337" s="29"/>
      <c r="J337" s="29"/>
    </row>
    <row r="338" spans="1:10">
      <c r="A338" s="29"/>
      <c r="B338" s="29"/>
      <c r="C338" s="29"/>
      <c r="D338" s="29"/>
      <c r="E338" s="29"/>
      <c r="F338" s="29"/>
      <c r="G338" s="29"/>
      <c r="H338" s="29"/>
      <c r="I338" s="29"/>
      <c r="J338" s="29"/>
    </row>
    <row r="339" spans="1:10">
      <c r="A339" s="29"/>
      <c r="B339" s="29"/>
      <c r="C339" s="29"/>
      <c r="D339" s="29"/>
      <c r="E339" s="29"/>
      <c r="F339" s="29"/>
      <c r="G339" s="29"/>
      <c r="H339" s="29"/>
      <c r="I339" s="29"/>
      <c r="J339" s="29"/>
    </row>
    <row r="340" spans="1:10">
      <c r="A340" s="29"/>
      <c r="B340" s="29"/>
      <c r="C340" s="29"/>
      <c r="D340" s="29"/>
      <c r="E340" s="29"/>
      <c r="F340" s="29"/>
      <c r="G340" s="29"/>
      <c r="H340" s="29"/>
      <c r="I340" s="29"/>
      <c r="J340" s="29"/>
    </row>
    <row r="341" spans="1:10">
      <c r="A341" s="29"/>
      <c r="B341" s="29"/>
      <c r="C341" s="29"/>
      <c r="D341" s="29"/>
      <c r="E341" s="29"/>
      <c r="F341" s="29"/>
      <c r="G341" s="29"/>
      <c r="H341" s="29"/>
      <c r="I341" s="29"/>
      <c r="J341" s="29"/>
    </row>
    <row r="342" spans="1:10">
      <c r="A342" s="29"/>
      <c r="B342" s="29"/>
      <c r="C342" s="29"/>
      <c r="D342" s="29"/>
      <c r="E342" s="29"/>
      <c r="F342" s="29"/>
      <c r="G342" s="29"/>
      <c r="H342" s="29"/>
      <c r="I342" s="29"/>
      <c r="J342" s="29"/>
    </row>
    <row r="343" spans="1:10">
      <c r="A343" s="29"/>
      <c r="B343" s="29"/>
      <c r="C343" s="29"/>
      <c r="D343" s="29"/>
      <c r="E343" s="29"/>
      <c r="F343" s="29"/>
      <c r="G343" s="29"/>
      <c r="H343" s="29"/>
      <c r="I343" s="29"/>
      <c r="J343" s="29"/>
    </row>
    <row r="344" spans="1:10">
      <c r="A344" s="29"/>
      <c r="B344" s="29"/>
      <c r="C344" s="29"/>
      <c r="D344" s="29"/>
      <c r="E344" s="29"/>
      <c r="F344" s="29"/>
      <c r="G344" s="29"/>
      <c r="H344" s="29"/>
      <c r="I344" s="29"/>
      <c r="J344" s="29"/>
    </row>
    <row r="345" spans="1:10">
      <c r="A345" s="29"/>
      <c r="B345" s="29"/>
      <c r="C345" s="29"/>
      <c r="D345" s="29"/>
      <c r="E345" s="29"/>
      <c r="F345" s="29"/>
      <c r="G345" s="29"/>
      <c r="H345" s="29"/>
      <c r="I345" s="29"/>
      <c r="J345" s="29"/>
    </row>
    <row r="346" spans="1:10">
      <c r="A346" s="29"/>
      <c r="B346" s="29"/>
      <c r="C346" s="29"/>
      <c r="D346" s="29"/>
      <c r="E346" s="29"/>
      <c r="F346" s="29"/>
      <c r="G346" s="29"/>
      <c r="H346" s="29"/>
      <c r="I346" s="29"/>
      <c r="J346" s="29"/>
    </row>
    <row r="347" spans="1:10">
      <c r="A347" s="29"/>
      <c r="B347" s="29"/>
      <c r="C347" s="29"/>
      <c r="D347" s="29"/>
      <c r="E347" s="29"/>
      <c r="F347" s="29"/>
      <c r="G347" s="29"/>
      <c r="H347" s="29"/>
      <c r="I347" s="29"/>
      <c r="J347" s="29"/>
    </row>
    <row r="348" spans="1:10">
      <c r="A348" s="29"/>
      <c r="B348" s="29"/>
      <c r="C348" s="29"/>
      <c r="D348" s="29"/>
      <c r="E348" s="29"/>
      <c r="F348" s="29"/>
      <c r="G348" s="29"/>
      <c r="H348" s="29"/>
      <c r="I348" s="29"/>
      <c r="J348" s="29"/>
    </row>
    <row r="349" spans="1:10">
      <c r="A349" s="29"/>
      <c r="B349" s="29"/>
      <c r="C349" s="29"/>
      <c r="D349" s="29"/>
      <c r="E349" s="29"/>
      <c r="F349" s="29"/>
      <c r="G349" s="29"/>
      <c r="H349" s="29"/>
      <c r="I349" s="29"/>
      <c r="J349" s="29"/>
    </row>
    <row r="350" spans="1:10">
      <c r="A350" s="29"/>
      <c r="B350" s="29"/>
      <c r="C350" s="29"/>
      <c r="D350" s="29"/>
      <c r="E350" s="29"/>
      <c r="F350" s="29"/>
      <c r="G350" s="29"/>
      <c r="H350" s="29"/>
      <c r="I350" s="29"/>
      <c r="J350" s="29"/>
    </row>
    <row r="351" spans="1:10">
      <c r="A351" s="29"/>
      <c r="B351" s="29"/>
      <c r="C351" s="29"/>
      <c r="D351" s="29"/>
      <c r="E351" s="29"/>
      <c r="F351" s="29"/>
      <c r="G351" s="29"/>
      <c r="H351" s="29"/>
      <c r="I351" s="29"/>
      <c r="J351" s="29"/>
    </row>
    <row r="352" spans="1:10">
      <c r="A352" s="29"/>
      <c r="B352" s="29"/>
      <c r="C352" s="29"/>
      <c r="D352" s="29"/>
      <c r="E352" s="29"/>
      <c r="F352" s="29"/>
      <c r="G352" s="29"/>
      <c r="H352" s="29"/>
      <c r="I352" s="29"/>
      <c r="J352" s="29"/>
    </row>
    <row r="353" spans="1:10">
      <c r="A353" s="29"/>
      <c r="B353" s="29"/>
      <c r="C353" s="29"/>
      <c r="D353" s="29"/>
      <c r="E353" s="29"/>
      <c r="F353" s="29"/>
      <c r="G353" s="29"/>
      <c r="H353" s="29"/>
      <c r="I353" s="29"/>
      <c r="J353" s="29"/>
    </row>
    <row r="354" spans="1:10">
      <c r="A354" s="29"/>
    </row>
  </sheetData>
  <mergeCells count="82">
    <mergeCell ref="A81:A82"/>
    <mergeCell ref="A129:A133"/>
    <mergeCell ref="A135:A138"/>
    <mergeCell ref="A140:A143"/>
    <mergeCell ref="A144:A148"/>
    <mergeCell ref="A149:A153"/>
    <mergeCell ref="A89:A91"/>
    <mergeCell ref="A119:A123"/>
    <mergeCell ref="A112:A116"/>
    <mergeCell ref="A103:A111"/>
    <mergeCell ref="A124:A127"/>
    <mergeCell ref="A97:A98"/>
    <mergeCell ref="B97:B98"/>
    <mergeCell ref="E97:E98"/>
    <mergeCell ref="A212:A217"/>
    <mergeCell ref="B212:B217"/>
    <mergeCell ref="E212:E217"/>
    <mergeCell ref="A186:A188"/>
    <mergeCell ref="B186:B188"/>
    <mergeCell ref="E199:E202"/>
    <mergeCell ref="B176:B178"/>
    <mergeCell ref="A176:A178"/>
    <mergeCell ref="E176:E178"/>
    <mergeCell ref="A155:A160"/>
    <mergeCell ref="B155:B160"/>
    <mergeCell ref="A100:A102"/>
    <mergeCell ref="A165:A167"/>
    <mergeCell ref="A168:A171"/>
    <mergeCell ref="A305:B305"/>
    <mergeCell ref="A304:F304"/>
    <mergeCell ref="A282:A292"/>
    <mergeCell ref="A293:A303"/>
    <mergeCell ref="A258:A267"/>
    <mergeCell ref="B258:B267"/>
    <mergeCell ref="A268:A270"/>
    <mergeCell ref="B268:B270"/>
    <mergeCell ref="E268:E270"/>
    <mergeCell ref="E261:E264"/>
    <mergeCell ref="E246:E247"/>
    <mergeCell ref="B181:B185"/>
    <mergeCell ref="B244:B249"/>
    <mergeCell ref="A218:A220"/>
    <mergeCell ref="B218:B220"/>
    <mergeCell ref="E218:E220"/>
    <mergeCell ref="A229:A234"/>
    <mergeCell ref="B229:B234"/>
    <mergeCell ref="B197:B202"/>
    <mergeCell ref="A181:A185"/>
    <mergeCell ref="A197:A202"/>
    <mergeCell ref="E186:E188"/>
    <mergeCell ref="E229:E234"/>
    <mergeCell ref="A244:A249"/>
    <mergeCell ref="E181:E185"/>
    <mergeCell ref="A76:A77"/>
    <mergeCell ref="L5:L6"/>
    <mergeCell ref="A10:E10"/>
    <mergeCell ref="A33:A34"/>
    <mergeCell ref="A35:A37"/>
    <mergeCell ref="A40:A41"/>
    <mergeCell ref="B40:B41"/>
    <mergeCell ref="E40:E41"/>
    <mergeCell ref="A12:A14"/>
    <mergeCell ref="E76:E77"/>
    <mergeCell ref="B76:B77"/>
    <mergeCell ref="A52:A53"/>
    <mergeCell ref="A68:A69"/>
    <mergeCell ref="E157:E160"/>
    <mergeCell ref="A1:K1"/>
    <mergeCell ref="A2:K2"/>
    <mergeCell ref="A4:A6"/>
    <mergeCell ref="B4:F5"/>
    <mergeCell ref="G4:G6"/>
    <mergeCell ref="H4:H6"/>
    <mergeCell ref="I4:I6"/>
    <mergeCell ref="J4:K4"/>
    <mergeCell ref="J5:J6"/>
    <mergeCell ref="K5:K6"/>
    <mergeCell ref="A44:A45"/>
    <mergeCell ref="A86:A87"/>
    <mergeCell ref="A64:A65"/>
    <mergeCell ref="A72:A73"/>
    <mergeCell ref="A74:A75"/>
  </mergeCells>
  <pageMargins left="0.19685039370078741" right="0" top="0.31496062992125984" bottom="0.39370078740157483" header="0" footer="0"/>
  <pageSetup paperSize="9" scale="66" fitToHeight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01.04.13</vt:lpstr>
      <vt:lpstr>'01.04.13'!Заголовки_для_печати</vt:lpstr>
      <vt:lpstr>'01.04.13'!Область_печати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Bogatova</dc:creator>
  <cp:lastModifiedBy>Kalaeva</cp:lastModifiedBy>
  <cp:lastPrinted>2013-04-15T11:00:32Z</cp:lastPrinted>
  <dcterms:created xsi:type="dcterms:W3CDTF">2011-06-29T07:02:46Z</dcterms:created>
  <dcterms:modified xsi:type="dcterms:W3CDTF">2013-04-15T11:02:11Z</dcterms:modified>
</cp:coreProperties>
</file>