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2" r:id="rId1"/>
  </sheets>
  <definedNames>
    <definedName name="_xlnm._FilterDatabase" localSheetId="0" hidden="1">Лист1!$A$1:$G$80</definedName>
    <definedName name="_xlnm.Print_Titles" localSheetId="0">Лист1!$6:$6</definedName>
  </definedNames>
  <calcPr calcId="124519"/>
</workbook>
</file>

<file path=xl/calcChain.xml><?xml version="1.0" encoding="utf-8"?>
<calcChain xmlns="http://schemas.openxmlformats.org/spreadsheetml/2006/main">
  <c r="G46" i="2"/>
  <c r="F46"/>
  <c r="E45"/>
  <c r="F45" s="1"/>
  <c r="D45"/>
  <c r="C45"/>
  <c r="G44"/>
  <c r="F44"/>
  <c r="G42"/>
  <c r="F42"/>
  <c r="G41"/>
  <c r="F41"/>
  <c r="E39"/>
  <c r="G39" s="1"/>
  <c r="D39"/>
  <c r="C39"/>
  <c r="E38"/>
  <c r="G38" s="1"/>
  <c r="C38"/>
  <c r="F38" s="1"/>
  <c r="G37"/>
  <c r="F37"/>
  <c r="G36"/>
  <c r="F36"/>
  <c r="E35"/>
  <c r="G35" s="1"/>
  <c r="D35"/>
  <c r="C35"/>
  <c r="F35" s="1"/>
  <c r="G34"/>
  <c r="F34"/>
  <c r="E33"/>
  <c r="G33" s="1"/>
  <c r="E32"/>
  <c r="F32" s="1"/>
  <c r="D32"/>
  <c r="C32"/>
  <c r="G31"/>
  <c r="F31"/>
  <c r="G30"/>
  <c r="F30"/>
  <c r="G29"/>
  <c r="F29"/>
  <c r="G28"/>
  <c r="F28"/>
  <c r="G27"/>
  <c r="F27"/>
  <c r="G26"/>
  <c r="F26"/>
  <c r="E25"/>
  <c r="G25" s="1"/>
  <c r="D25"/>
  <c r="C25"/>
  <c r="E24"/>
  <c r="F24" s="1"/>
  <c r="D24"/>
  <c r="C24"/>
  <c r="G22"/>
  <c r="F22"/>
  <c r="G21"/>
  <c r="F21"/>
  <c r="G20"/>
  <c r="F20"/>
  <c r="E19"/>
  <c r="G19" s="1"/>
  <c r="D19"/>
  <c r="C19"/>
  <c r="G18"/>
  <c r="F18"/>
  <c r="G17"/>
  <c r="F17"/>
  <c r="G16"/>
  <c r="F16"/>
  <c r="E15"/>
  <c r="D15"/>
  <c r="C15"/>
  <c r="G14"/>
  <c r="G13"/>
  <c r="F13"/>
  <c r="G12"/>
  <c r="F12"/>
  <c r="G11"/>
  <c r="F11"/>
  <c r="F10"/>
  <c r="E10"/>
  <c r="G10" s="1"/>
  <c r="D10"/>
  <c r="C10"/>
  <c r="G9"/>
  <c r="F9"/>
  <c r="E8"/>
  <c r="F8" s="1"/>
  <c r="D8"/>
  <c r="C8"/>
  <c r="D7"/>
  <c r="D80" s="1"/>
  <c r="E48"/>
  <c r="F51"/>
  <c r="G51"/>
  <c r="F53"/>
  <c r="G53"/>
  <c r="F54"/>
  <c r="G54"/>
  <c r="F15" l="1"/>
  <c r="C7"/>
  <c r="C80" s="1"/>
  <c r="G8"/>
  <c r="G15"/>
  <c r="F19"/>
  <c r="G24"/>
  <c r="F25"/>
  <c r="G32"/>
  <c r="F33"/>
  <c r="F39"/>
  <c r="G45"/>
  <c r="E7"/>
  <c r="C78"/>
  <c r="F49"/>
  <c r="G49"/>
  <c r="F56"/>
  <c r="G56"/>
  <c r="F57"/>
  <c r="G57"/>
  <c r="F58"/>
  <c r="G58"/>
  <c r="F59"/>
  <c r="G59"/>
  <c r="F60"/>
  <c r="G60"/>
  <c r="F61"/>
  <c r="G61"/>
  <c r="F62"/>
  <c r="G62"/>
  <c r="F63"/>
  <c r="G63"/>
  <c r="F64"/>
  <c r="G64"/>
  <c r="F65"/>
  <c r="G65"/>
  <c r="F66"/>
  <c r="G66"/>
  <c r="F67"/>
  <c r="G67"/>
  <c r="F68"/>
  <c r="G68"/>
  <c r="F69"/>
  <c r="G69"/>
  <c r="F70"/>
  <c r="G70"/>
  <c r="F71"/>
  <c r="G71"/>
  <c r="F72"/>
  <c r="G72"/>
  <c r="F73"/>
  <c r="G73"/>
  <c r="F74"/>
  <c r="G74"/>
  <c r="F75"/>
  <c r="G75"/>
  <c r="F76"/>
  <c r="G76"/>
  <c r="F79"/>
  <c r="G79"/>
  <c r="G7" l="1"/>
  <c r="E80"/>
  <c r="F7"/>
  <c r="C48"/>
  <c r="C47" s="1"/>
  <c r="D48"/>
  <c r="E78"/>
  <c r="E47" s="1"/>
  <c r="F80" l="1"/>
  <c r="G80"/>
  <c r="F47"/>
  <c r="D47"/>
  <c r="G47" s="1"/>
  <c r="F48"/>
  <c r="F78"/>
  <c r="G78"/>
  <c r="G48"/>
</calcChain>
</file>

<file path=xl/sharedStrings.xml><?xml version="1.0" encoding="utf-8"?>
<sst xmlns="http://schemas.openxmlformats.org/spreadsheetml/2006/main" count="161" uniqueCount="161">
  <si>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</si>
  <si>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</si>
  <si>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</si>
  <si>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</si>
  <si>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</si>
  <si>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</si>
  <si>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1 05 00000 00 0000 000</t>
  </si>
  <si>
    <t>НАЛОГИ НА СОВОКУПНЫЙ ДОХОД</t>
  </si>
  <si>
    <t>1 05 02000 02 0000 110</t>
  </si>
  <si>
    <t>Единый налог на вмененный доход для отдельных видов деятельности</t>
  </si>
  <si>
    <t>1 05 03000 01 0000 110</t>
  </si>
  <si>
    <t>Единый сельскохозяйственный налог</t>
  </si>
  <si>
    <t>1 06 00000 00 0000 000</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</si>
  <si>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</si>
  <si>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</si>
  <si>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</si>
  <si>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1 06 06000 00 0000 110</t>
  </si>
  <si>
    <t xml:space="preserve">Земельный налог </t>
  </si>
  <si>
    <t>1 08 00000 00 0000 000</t>
  </si>
  <si>
    <t>ГОСУДАРСТВЕННАЯ ПОШЛИНА</t>
  </si>
  <si>
    <t>1 09 00000 00 0000 000</t>
  </si>
  <si>
    <t>ЗАДОЛЖЕННОСТЬ И ПЕРЕРАСЧЕТЫ ПО ОТМЕНЕННЫМ НАЛОГАМ, СБОРАМ И ИНЫМ ОБЯЗАТЕЛЬНЫМ ПЛАТЕЖАМ</t>
  </si>
  <si>
    <t>1 11 00000 00 0000 000</t>
  </si>
  <si>
    <t>ДОХОДЫ ОТ ИСПОЛЬЗОВАНИЯ ИМУЩЕСТВА, НАХОДЯЩЕГОСЯ В ГОСУДАРСТВЕННОЙ И МУНИЦИПАЛЬНОЙ СОБСТВЕННОСТИ</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</si>
  <si>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t>
  </si>
  <si>
    <t>1 11 05024 04 0000 120</t>
  </si>
  <si>
    <t>1 11 05034 04 0000 120</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</si>
  <si>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</si>
  <si>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</si>
  <si>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1 11 09044 04 0000 120</t>
  </si>
  <si>
    <t>1 12 00000 00 0000 000</t>
  </si>
  <si>
    <t>ПЛАТЕЖИ ПРИ ПОЛЬЗОВАНИИ ПРИРОДНЫМИ РЕСУРСАМИ</t>
  </si>
  <si>
    <t>1 12 01000 01 0000 120</t>
  </si>
  <si>
    <t>Плата за негативное воздействие на окружающую среду</t>
  </si>
  <si>
    <t>1 13 00000 00 0000 000</t>
  </si>
  <si>
    <t>1 14 00000 00 0000 000</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</si>
  <si>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</si>
  <si>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</si>
  <si>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1 16 00000 00 0000 000</t>
  </si>
  <si>
    <t>ШТРАФЫ, САНКЦИИ, ВОЗМЕЩЕНИЕ УЩЕРБА</t>
  </si>
  <si>
    <t>1 17 00000 00 0000 000</t>
  </si>
  <si>
    <t>2 00 00000 00 0000 000</t>
  </si>
  <si>
    <t>2 02 01001 04 0001 151</t>
  </si>
  <si>
    <t>Дотация на выравнивание бюджетной обеспеченности поселений области</t>
  </si>
  <si>
    <t>2 02 03024 04 0001 151</t>
  </si>
  <si>
    <t>2 02 03024 04 0003 151</t>
  </si>
  <si>
    <t>2 02 03024 04 0004 151</t>
  </si>
  <si>
    <t>2 02 03024 04 0009 151</t>
  </si>
  <si>
    <t>2 02 03024 04 0010 151</t>
  </si>
  <si>
    <t>2 02 03024 04 0011 151</t>
  </si>
  <si>
    <t>2 02 03024 04 0012 151</t>
  </si>
  <si>
    <t>ВСЕГО ДОХОДОВ:</t>
  </si>
  <si>
    <t>Код</t>
  </si>
  <si>
    <t>Наименование</t>
  </si>
  <si>
    <t>тыс. руб.</t>
  </si>
  <si>
    <t xml:space="preserve">% исполнения </t>
  </si>
  <si>
    <t>ВОЗВРАТ ОСТАТКОВ СУБСИДИЙ, СУБВЕНЦИЙ И ИНЫХ МЕЖБЮДЖЕТНЫХ ТРАНСФЕРТОВ, ИМЕЮЩИХ ЦЕЛЕВОЕ НАЗНАЧЕНИЕ, ПРОШЛЫХ ЛЕТ</t>
  </si>
  <si>
    <t>1 11 05000 00 0000 120</t>
  </si>
  <si>
    <t>2 02 03024 04 0008 151</t>
  </si>
  <si>
    <t>1 14 06024 04 0000 430</t>
  </si>
  <si>
    <t>Исполнено</t>
  </si>
  <si>
    <t>2 02 03024 04 0015 151</t>
  </si>
  <si>
    <t>Субвенция на осуществление органами местного самоуправления отдельных государственных полномочий по государственному управлению охраной труда</t>
  </si>
  <si>
    <t>2 02 03024 04 0014 151</t>
  </si>
  <si>
    <t>2 02 03024 04 0016 151</t>
  </si>
  <si>
    <t>2 02 04999 04 0007 151</t>
  </si>
  <si>
    <t>БЕЗВОЗМЕЗДНЫЕ ПОСТУПЛЕНИЯ</t>
  </si>
  <si>
    <t>2 02 00000 00 0000 000</t>
  </si>
  <si>
    <t>БЕЗВОЗМЕЗДНЫЕ ПОСТУПЛЕНИЯ ОТ ДРУГИХ БЮДЖЕТОВ БЮДЖЕТНОЙ СИСТЕМЫ РОССИЙСКОЙ ФЕДЕРАЦИИ</t>
  </si>
  <si>
    <t>Субвенция на осуществление органами местного самоуправления государственных полномочий по исполнению функций комиссий по делам несовершеннолетних и защите их прав</t>
  </si>
  <si>
    <t>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 определению перечня должностных лиц, уполномоченных составлять протоколы об административных правонарушениях</t>
  </si>
  <si>
    <t>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t>
  </si>
  <si>
    <t>Субвенция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t>
  </si>
  <si>
    <t>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t>
  </si>
  <si>
    <t xml:space="preserve">Субвенция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t>
  </si>
  <si>
    <t>2 19 00000 00 0000 000</t>
  </si>
  <si>
    <t>2 19 04000 04 0000 151</t>
  </si>
  <si>
    <t>Возврат остатков субсидий, субвенций и иных межбюджетных трансфертов, имеющих целевое назначение, прошлых лет из бюджетов городских округов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</si>
  <si>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</si>
  <si>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</si>
  <si>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</si>
  <si>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</si>
  <si>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</si>
  <si>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1 14 01040 04 0000 410</t>
  </si>
  <si>
    <t>Доходы от продажи квартир, находящихся в собственности городских округов</t>
  </si>
  <si>
    <t>1 14 02040 04 0000 410</t>
  </si>
  <si>
    <t>1 13 01994 04 0000 130</t>
  </si>
  <si>
    <t>Прочие доходы от оказания платных услуг (работ) получателями средств  бюджетов городских округов</t>
  </si>
  <si>
    <t>1 11 05012 04 0000 120</t>
  </si>
  <si>
    <t>ДОХОДЫ ОТ ПРОДАЖИ МАТЕРИАЛЬНЫХ И НЕМАТЕРИАЛЬНЫХ АКТИВОВ</t>
  </si>
  <si>
    <t>1 13 02994 04 0000 130</t>
  </si>
  <si>
    <t>Прочие доходы от компенсации затрат бюджетов городских округов</t>
  </si>
  <si>
    <t>1 13 02064 04 0000 130</t>
  </si>
  <si>
    <t>Доходы, поступающие в порядке возмещения расходов, понесенных в связи с эксплуатацией имущества городских округов</t>
  </si>
  <si>
    <t>1 12 05040 04 0000 120</t>
  </si>
  <si>
    <t>Плата за пользование водными объектами, находящимися в собственности городских округов</t>
  </si>
  <si>
    <t>2 02 03024 04 0027 151</t>
  </si>
  <si>
    <t>2 02 03024 04 0028 151</t>
  </si>
  <si>
    <t>2 02 03024 04 0029 151</t>
  </si>
  <si>
    <t>2 02 03024 04 0030 151</t>
  </si>
  <si>
    <t>2 02 03024 04 0031 151</t>
  </si>
  <si>
    <t>2 02 03024 04 0033 151</t>
  </si>
  <si>
    <t>2 02 03024 04 0034 151</t>
  </si>
  <si>
    <t xml:space="preserve">администрации муниципального образования </t>
  </si>
  <si>
    <t>"Город Саратов"</t>
  </si>
  <si>
    <t>И.о. председателя комитета по финансам</t>
  </si>
  <si>
    <t>А.С. Струков</t>
  </si>
  <si>
    <t>Субвенция на финансовое обеспечение образовательной деятельности муниципальных общеобразовательных учреждений</t>
  </si>
  <si>
    <t>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 областным государственным автономным и бюджетным учреждениям, расположенным на территориях муниципальных образований области</t>
  </si>
  <si>
    <t>Субвенция на осуществление органами местного самоуправления государственных полномочий по организации предоставления компенсации родительской платы и расходы по оплате услуг почтовой связи и банковских услуг, оказываемых банками, по выплате за присмотр и уход за детьми в образовательных организациях, реализующих основную общеобразовательную программу дошкольного образования</t>
  </si>
  <si>
    <t>Субвенция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</si>
  <si>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Субвенция на осуществление органами местного самоуправления государственных полномочий по предоставлению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</si>
  <si>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Субвенция на осуществление органами местного самоуправления государственных полномочий по частичному финансированию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</si>
  <si>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Субвенция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 и 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</si>
  <si>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r>
      <t xml:space="preserve">Субвенция на осуществление органами местного самоуправления государственных полномочий по организации оказания медицинской помощи в соответствии с территориальной программой государственных гарантий </t>
    </r>
    <r>
      <rPr>
        <sz val="14"/>
        <color theme="1"/>
        <rFont val="Times New Roman"/>
        <family val="1"/>
        <charset val="204"/>
      </rPr>
      <t>бесплатного оказания гражданам медицинской помощи в Саратовской области</t>
    </r>
  </si>
  <si>
    <r>
      <t xml:space="preserve">Субвенция на осуществление деятельности по организации оказания медицинской помощи в соответствии с территориальной программой государственных гарантий </t>
    </r>
    <r>
      <rPr>
        <sz val="14"/>
        <color theme="1"/>
        <rFont val="Times New Roman"/>
        <family val="1"/>
        <charset val="204"/>
      </rPr>
      <t>бесплатного оказания гражданам медицинской помощи в Саратовской области</t>
    </r>
  </si>
  <si>
    <t>Субвенция на осуществление органами местного самоуправления отдельных государственных полномочий по предоставлению субсидии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</si>
  <si>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Субвенция на организацию осуществления органами местного самоуправления отдельных государственных полномочий по предоставлению субсидии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</si>
  <si>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2 02 03024 04 0035 151</t>
  </si>
  <si>
    <t>Субвенция на организацию осуществления органами местного самоуправления отдельных государственных полномочий по предоставлению субсидии частным дошкольным образовательным организациям на возмещение затрат на обеспечение образовательной деятельности</t>
  </si>
  <si>
    <t>2 02 03024 04 0036 151</t>
  </si>
  <si>
    <t>Субвенция на осуществление органами местного самоуправления отдельных государственных полномочий по предоставлению субсидии частным дошкольным образовательным организациям на возмещение затрат на обеспечение образовательной деятельности</t>
  </si>
  <si>
    <t>2 02 03024 04 0037 151</t>
  </si>
  <si>
    <t>Субвенция на финансовое обеспечение образовательной деятельности муниципальных дошкольных образовательных организаций</t>
  </si>
  <si>
    <t>Иные межбюджетные трансферты на комплектование книжных фондов библиотек муниципальных образований области</t>
  </si>
  <si>
    <t>НАЛОГИ НА ТОВАРЫ (РАБОТЫ, УСЛУГИ), РЕАЛИЗУЕМЫЕ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</si>
  <si>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</si>
  <si>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</si>
  <si>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</si>
  <si>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</si>
  <si>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</si>
  <si>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</si>
  <si>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</si>
  <si>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</si>
  <si>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1 11 05074 04 0000 120</t>
  </si>
  <si>
    <t>Доходы от сдачи в аренду имущества, составляющего казну городских округов (за исключением земельных участков)</t>
  </si>
  <si>
    <t>Уточненные бюджетные назначения 2014 года</t>
  </si>
  <si>
    <t>к уточненным бюджетным назначениям
2014 года</t>
  </si>
  <si>
    <t>Анализ исполнения доходной части бюджета муниципального образования "Город Саратов" на 01.07.2014 года</t>
  </si>
  <si>
    <t>Кассовый план
1 полугодия
2014 года</t>
  </si>
  <si>
    <t>к кассовому плану 
1 полугодия  2014 года</t>
  </si>
  <si>
    <t>Субсидия на модернизацию региональных систем дошкольного образования</t>
  </si>
  <si>
    <t>2 02 02204 04 0000 151</t>
  </si>
  <si>
    <t>2 02 02088 04 0001 151</t>
  </si>
  <si>
    <t>2 02 02088 04 0002 151</t>
  </si>
  <si>
    <t>2 02 02089 04 0001 151</t>
  </si>
  <si>
    <t>2 02 02089 04 0008 151</t>
  </si>
  <si>
    <t>Субсидия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</si>
  <si>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Субсидия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</si>
  <si>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Субсидия на обеспечение мероприятий по капитальному ремонту многоквартирных домов за счет средств областного бюджета</t>
  </si>
  <si>
    <t>Субсидия на обеспечение мероприятий по переселению граждан из аварийного жилищного фонда за счет средств областного бюджета</t>
  </si>
  <si>
    <t>2 02 02999 04 0058 151</t>
  </si>
  <si>
    <t>Субсидия на строительство, реконструкцию, капитальный и текущий ремонт зданий дошкольных образовательных организаций</t>
  </si>
  <si>
    <t>1 03 00000 00 0000 000</t>
  </si>
  <si>
    <t>1 05 04010 02 0000 110</t>
  </si>
  <si>
    <t>Налог, взимаемый в связи с применением патентной системы налогообложения, зачисляемый в бюджеты городских округов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</si>
  <si>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</si>
  <si>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 И КОМПЕНСАЦИИ ЗАТРАТ ГОСУДАРСТВА</t>
  </si>
  <si>
    <t>ПРОЧИЕ НЕНАЛОГОВЫЕ ДОХОДЫ, из них</t>
  </si>
  <si>
    <t>1 17 05040 04 0000 180</t>
  </si>
  <si>
    <t>Прочие неналоговые доходы бюджетов городских округов</t>
  </si>
</sst>
</file>

<file path=xl/styles.xml><?xml version="1.0" encoding="utf-8"?>
<styleSheet xmlns="http://schemas.openxmlformats.org/spreadsheetml/2006/main">
  <numFmts count="3">
    <numFmt numFmtId="164" formatCode="#,##0.0_ ;[Red]\-#,##0.0\ "/>
    <numFmt numFmtId="165" formatCode="#,##0.0"/>
    <numFmt numFmtId="166" formatCode="#,##0.0_р_.;[Red]\-#,##0.0_р_."/>
  </numFmts>
  <fonts count="11">
    <font>
      <sz val="11"/>
      <color theme="1"/>
      <name val="Calibri"/>
      <family val="2"/>
      <charset val="204"/>
      <scheme val="minor"/>
    </font>
    <font>
      <sz val="11"/>
      <name val="Calibri"/>
      <family val="2"/>
      <charset val="204"/>
      <scheme val="minor"/>
    </font>
    <font>
      <sz val="14"/>
      <name val="Times New Roman"/>
      <family val="1"/>
      <charset val="204"/>
    </font>
    <font>
      <b/>
      <sz val="16"/>
      <name val="Times New Roman"/>
      <family val="1"/>
      <charset val="204"/>
    </font>
    <font>
      <sz val="14"/>
      <color rgb="FF000000"/>
      <name val="Times New Roman"/>
      <family val="1"/>
      <charset val="204"/>
    </font>
    <font>
      <sz val="10"/>
      <name val="Arial"/>
      <family val="2"/>
      <charset val="204"/>
    </font>
    <font>
      <sz val="14"/>
      <color theme="1"/>
      <name val="Times New Roman"/>
      <family val="1"/>
      <charset val="204"/>
    </font>
    <font>
      <sz val="14"/>
      <color theme="1"/>
      <name val="TimesNewRomanPSMT"/>
    </font>
    <font>
      <sz val="14"/>
      <color rgb="FFFF0000"/>
      <name val="Times New Roman"/>
      <family val="1"/>
      <charset val="204"/>
    </font>
    <font>
      <b/>
      <sz val="16"/>
      <color indexed="8"/>
      <name val="Times New Roman"/>
      <family val="1"/>
      <charset val="204"/>
    </font>
    <font>
      <b/>
      <sz val="11"/>
      <name val="Calibri"/>
      <family val="2"/>
      <charset val="20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5" fillId="0" borderId="0"/>
  </cellStyleXfs>
  <cellXfs count="32">
    <xf numFmtId="0" fontId="0" fillId="0" borderId="0" xfId="0"/>
    <xf numFmtId="0" fontId="2" fillId="0" borderId="1" xfId="0" applyFont="1" applyFill="1" applyBorder="1" applyAlignment="1">
      <alignment horizontal="center" wrapText="1"/>
    </xf>
    <xf numFmtId="0" fontId="2" fillId="0" borderId="1" xfId="0" applyFont="1" applyFill="1" applyBorder="1" applyAlignment="1">
      <alignment horizontal="center" vertical="top" wrapText="1"/>
    </xf>
    <xf numFmtId="0" fontId="1" fillId="0" borderId="0" xfId="0" applyFont="1" applyFill="1" applyBorder="1"/>
    <xf numFmtId="164" fontId="2" fillId="2" borderId="1" xfId="0" applyNumberFormat="1" applyFont="1" applyFill="1" applyBorder="1" applyAlignment="1">
      <alignment horizontal="right" wrapText="1"/>
    </xf>
    <xf numFmtId="0" fontId="1" fillId="0" borderId="3" xfId="0" applyFont="1" applyFill="1" applyBorder="1"/>
    <xf numFmtId="0" fontId="2" fillId="0" borderId="3" xfId="0" applyFont="1" applyFill="1" applyBorder="1" applyAlignment="1">
      <alignment horizontal="right"/>
    </xf>
    <xf numFmtId="0" fontId="4"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left" vertical="center" wrapText="1"/>
    </xf>
    <xf numFmtId="0" fontId="1" fillId="2" borderId="0" xfId="0" applyFont="1" applyFill="1" applyBorder="1"/>
    <xf numFmtId="164" fontId="2" fillId="2" borderId="1" xfId="0" applyNumberFormat="1" applyFont="1" applyFill="1" applyBorder="1" applyAlignment="1">
      <alignment wrapText="1"/>
    </xf>
    <xf numFmtId="0" fontId="4" fillId="0" borderId="1" xfId="0" applyFont="1" applyBorder="1" applyAlignment="1">
      <alignment vertical="top" wrapText="1"/>
    </xf>
    <xf numFmtId="0" fontId="2" fillId="0" borderId="1" xfId="0" applyFont="1" applyFill="1" applyBorder="1" applyAlignment="1">
      <alignment horizontal="centerContinuous" vertical="center" wrapText="1"/>
    </xf>
    <xf numFmtId="0" fontId="1" fillId="0" borderId="1" xfId="0" applyFont="1" applyFill="1" applyBorder="1" applyAlignment="1">
      <alignment horizontal="centerContinuous" vertical="center" wrapText="1"/>
    </xf>
    <xf numFmtId="0" fontId="4" fillId="2" borderId="1" xfId="0" applyFont="1" applyFill="1" applyBorder="1" applyAlignment="1">
      <alignment horizontal="left" vertical="top" wrapText="1"/>
    </xf>
    <xf numFmtId="165" fontId="2" fillId="2" borderId="1" xfId="0" applyNumberFormat="1" applyFont="1" applyFill="1" applyBorder="1" applyAlignment="1">
      <alignment horizontal="right" wrapText="1"/>
    </xf>
    <xf numFmtId="0" fontId="7" fillId="0" borderId="1" xfId="0" applyFont="1" applyFill="1" applyBorder="1" applyAlignment="1">
      <alignment horizontal="left" vertical="top" wrapText="1"/>
    </xf>
    <xf numFmtId="165" fontId="8" fillId="2" borderId="1" xfId="0" applyNumberFormat="1" applyFont="1" applyFill="1" applyBorder="1" applyAlignment="1">
      <alignment horizontal="right" wrapText="1"/>
    </xf>
    <xf numFmtId="0" fontId="4" fillId="0" borderId="1" xfId="0" applyFont="1" applyFill="1" applyBorder="1" applyAlignment="1">
      <alignment horizontal="left" vertical="top" wrapText="1"/>
    </xf>
    <xf numFmtId="165" fontId="2" fillId="0" borderId="4" xfId="0" applyNumberFormat="1" applyFont="1" applyFill="1" applyBorder="1" applyAlignment="1">
      <alignment horizontal="right" wrapText="1"/>
    </xf>
    <xf numFmtId="165" fontId="2" fillId="0" borderId="1" xfId="0" applyNumberFormat="1" applyFont="1" applyFill="1" applyBorder="1" applyAlignment="1">
      <alignment horizontal="right" wrapText="1"/>
    </xf>
    <xf numFmtId="166" fontId="9" fillId="0" borderId="0" xfId="0" applyNumberFormat="1" applyFont="1" applyAlignment="1" applyProtection="1">
      <alignment horizontal="left" vertical="center"/>
      <protection hidden="1"/>
    </xf>
    <xf numFmtId="0" fontId="10" fillId="0" borderId="0" xfId="0" applyFont="1" applyFill="1" applyBorder="1"/>
    <xf numFmtId="166" fontId="9" fillId="0" borderId="0" xfId="0" applyNumberFormat="1" applyFont="1" applyAlignment="1" applyProtection="1">
      <alignment horizontal="right" vertical="center"/>
      <protection hidden="1"/>
    </xf>
    <xf numFmtId="0" fontId="2" fillId="0" borderId="1" xfId="0" applyFont="1" applyFill="1" applyBorder="1" applyAlignment="1">
      <alignment horizontal="center" vertical="center" wrapText="1"/>
    </xf>
    <xf numFmtId="0" fontId="4" fillId="0" borderId="1" xfId="0" applyFont="1" applyBorder="1" applyAlignment="1">
      <alignment horizontal="center" vertical="top" wrapText="1"/>
    </xf>
    <xf numFmtId="0" fontId="2"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G84"/>
  <sheetViews>
    <sheetView tabSelected="1" topLeftCell="A33" zoomScale="86" zoomScaleNormal="86" zoomScaleSheetLayoutView="70" workbookViewId="0">
      <selection activeCell="A34" sqref="A34"/>
    </sheetView>
  </sheetViews>
  <sheetFormatPr defaultRowHeight="15" outlineLevelRow="1"/>
  <cols>
    <col min="1" max="1" width="31" style="3" customWidth="1"/>
    <col min="2" max="2" width="52" style="3" customWidth="1"/>
    <col min="3" max="6" width="16.7109375" style="3" customWidth="1"/>
    <col min="7" max="7" width="16.140625" style="3" customWidth="1"/>
    <col min="8" max="16384" width="9.140625" style="3"/>
  </cols>
  <sheetData>
    <row r="2" spans="1:7" ht="24" customHeight="1">
      <c r="A2" s="28" t="s">
        <v>138</v>
      </c>
      <c r="B2" s="28"/>
      <c r="C2" s="28"/>
      <c r="D2" s="28"/>
      <c r="E2" s="28"/>
      <c r="F2" s="28"/>
      <c r="G2" s="28"/>
    </row>
    <row r="3" spans="1:7" ht="26.25" customHeight="1">
      <c r="A3" s="5"/>
      <c r="B3" s="5"/>
      <c r="C3" s="5"/>
      <c r="D3" s="5"/>
      <c r="E3" s="5"/>
      <c r="F3" s="5"/>
      <c r="G3" s="6" t="s">
        <v>54</v>
      </c>
    </row>
    <row r="4" spans="1:7" ht="18.75">
      <c r="A4" s="29" t="s">
        <v>52</v>
      </c>
      <c r="B4" s="29" t="s">
        <v>53</v>
      </c>
      <c r="C4" s="30" t="s">
        <v>136</v>
      </c>
      <c r="D4" s="30" t="s">
        <v>139</v>
      </c>
      <c r="E4" s="29" t="s">
        <v>60</v>
      </c>
      <c r="F4" s="13" t="s">
        <v>55</v>
      </c>
      <c r="G4" s="14"/>
    </row>
    <row r="5" spans="1:7" ht="82.5" customHeight="1">
      <c r="A5" s="29"/>
      <c r="B5" s="29"/>
      <c r="C5" s="31"/>
      <c r="D5" s="31"/>
      <c r="E5" s="29"/>
      <c r="F5" s="25" t="s">
        <v>137</v>
      </c>
      <c r="G5" s="27" t="s">
        <v>140</v>
      </c>
    </row>
    <row r="6" spans="1:7" ht="18.75">
      <c r="A6" s="1">
        <v>1</v>
      </c>
      <c r="B6" s="1">
        <v>2</v>
      </c>
      <c r="C6" s="1">
        <v>3</v>
      </c>
      <c r="D6" s="1">
        <v>4</v>
      </c>
      <c r="E6" s="1">
        <v>5</v>
      </c>
      <c r="F6" s="2">
        <v>6</v>
      </c>
      <c r="G6" s="2">
        <v>7</v>
      </c>
    </row>
    <row r="7" spans="1:7" s="10" customFormat="1" ht="20.25" customHeight="1" outlineLevel="1">
      <c r="A7" s="26" t="s">
        <v>0</v>
      </c>
      <c r="B7" s="9" t="s">
        <v>1</v>
      </c>
      <c r="C7" s="4">
        <f>C8+C15+C19+C22+C23+C24+C32+C35+C39+C44+C45+C10</f>
        <v>6556441.6000000006</v>
      </c>
      <c r="D7" s="4">
        <f>D8+D15+D19+D22+D23+D24+D32+D35+D39+D44+D45+D10</f>
        <v>3053750</v>
      </c>
      <c r="E7" s="4">
        <f>E8+E15+E19+E22+E23+E24+E32+E35+E39+E44+E45+E10</f>
        <v>2958061.8</v>
      </c>
      <c r="F7" s="4">
        <f t="shared" ref="F7:F46" si="0">E7/C7*100</f>
        <v>45.116878643439748</v>
      </c>
      <c r="G7" s="4">
        <f t="shared" ref="G7:G46" si="1">E7/D7*100</f>
        <v>96.866534588620539</v>
      </c>
    </row>
    <row r="8" spans="1:7" s="10" customFormat="1" ht="18.75" outlineLevel="1">
      <c r="A8" s="26" t="s">
        <v>2</v>
      </c>
      <c r="B8" s="9" t="s">
        <v>3</v>
      </c>
      <c r="C8" s="4">
        <f>C9</f>
        <v>3780081.1</v>
      </c>
      <c r="D8" s="4">
        <f>D9</f>
        <v>1680767.3</v>
      </c>
      <c r="E8" s="4">
        <f>E9</f>
        <v>1630274.8</v>
      </c>
      <c r="F8" s="4">
        <f t="shared" si="0"/>
        <v>43.128037649774228</v>
      </c>
      <c r="G8" s="4">
        <f t="shared" si="1"/>
        <v>96.995866114244365</v>
      </c>
    </row>
    <row r="9" spans="1:7" s="10" customFormat="1" ht="18.75" outlineLevel="1">
      <c r="A9" s="26" t="s">
        <v>4</v>
      </c>
      <c r="B9" s="9" t="s">
        <v>5</v>
      </c>
      <c r="C9" s="4">
        <v>3780081.1</v>
      </c>
      <c r="D9" s="4">
        <v>1680767.3</v>
      </c>
      <c r="E9" s="4">
        <v>1630274.8</v>
      </c>
      <c r="F9" s="4">
        <f t="shared" si="0"/>
        <v>43.128037649774228</v>
      </c>
      <c r="G9" s="4">
        <f t="shared" si="1"/>
        <v>96.995866114244365</v>
      </c>
    </row>
    <row r="10" spans="1:7" s="10" customFormat="1" ht="57.75" customHeight="1" outlineLevel="1">
      <c r="A10" s="26" t="s">
        <v>153</v>
      </c>
      <c r="B10" s="9" t="s">
        <v>125</v>
      </c>
      <c r="C10" s="4">
        <f>C11+C12+C13+C14</f>
        <v>36778.799999999996</v>
      </c>
      <c r="D10" s="4">
        <f t="shared" ref="D10" si="2">D11+D12+D13+D14</f>
        <v>12613.4</v>
      </c>
      <c r="E10" s="4">
        <f>E11+E12+E13+E14</f>
        <v>12613.400000000001</v>
      </c>
      <c r="F10" s="4">
        <f t="shared" si="0"/>
        <v>34.295300553579786</v>
      </c>
      <c r="G10" s="4">
        <f t="shared" si="1"/>
        <v>100.00000000000003</v>
      </c>
    </row>
    <row r="11" spans="1:7" s="10" customFormat="1" ht="115.5" customHeight="1" outlineLevel="1">
      <c r="A11" s="26" t="s">
        <v>126</v>
      </c>
      <c r="B11" s="9" t="s">
        <v>127</v>
      </c>
      <c r="C11" s="4">
        <v>12937.5</v>
      </c>
      <c r="D11" s="4">
        <v>4981</v>
      </c>
      <c r="E11" s="4">
        <v>4981.3999999999996</v>
      </c>
      <c r="F11" s="4">
        <f t="shared" si="0"/>
        <v>38.503574879227045</v>
      </c>
      <c r="G11" s="4">
        <f t="shared" si="1"/>
        <v>100.00803051596063</v>
      </c>
    </row>
    <row r="12" spans="1:7" s="10" customFormat="1" ht="135.75" customHeight="1" outlineLevel="1">
      <c r="A12" s="26" t="s">
        <v>128</v>
      </c>
      <c r="B12" s="9" t="s">
        <v>129</v>
      </c>
      <c r="C12" s="4">
        <v>302.7</v>
      </c>
      <c r="D12" s="4">
        <v>100</v>
      </c>
      <c r="E12" s="4">
        <v>99.7</v>
      </c>
      <c r="F12" s="4">
        <f t="shared" si="0"/>
        <v>32.936901222332345</v>
      </c>
      <c r="G12" s="4">
        <f t="shared" si="1"/>
        <v>99.7</v>
      </c>
    </row>
    <row r="13" spans="1:7" s="10" customFormat="1" ht="114.75" customHeight="1" outlineLevel="1">
      <c r="A13" s="26" t="s">
        <v>130</v>
      </c>
      <c r="B13" s="9" t="s">
        <v>131</v>
      </c>
      <c r="C13" s="4">
        <v>22506</v>
      </c>
      <c r="D13" s="4">
        <v>7265.4</v>
      </c>
      <c r="E13" s="4">
        <v>7532.1</v>
      </c>
      <c r="F13" s="4">
        <f t="shared" si="0"/>
        <v>33.467075446547589</v>
      </c>
      <c r="G13" s="4">
        <f t="shared" si="1"/>
        <v>103.6708233545297</v>
      </c>
    </row>
    <row r="14" spans="1:7" s="10" customFormat="1" ht="114" customHeight="1" outlineLevel="1">
      <c r="A14" s="26" t="s">
        <v>132</v>
      </c>
      <c r="B14" s="9" t="s">
        <v>133</v>
      </c>
      <c r="C14" s="4">
        <v>1032.5999999999999</v>
      </c>
      <c r="D14" s="4">
        <v>267</v>
      </c>
      <c r="E14" s="4">
        <v>0.2</v>
      </c>
      <c r="F14" s="4"/>
      <c r="G14" s="4">
        <f t="shared" si="1"/>
        <v>7.4906367041198504E-2</v>
      </c>
    </row>
    <row r="15" spans="1:7" s="10" customFormat="1" ht="18.75" outlineLevel="1">
      <c r="A15" s="26" t="s">
        <v>6</v>
      </c>
      <c r="B15" s="9" t="s">
        <v>7</v>
      </c>
      <c r="C15" s="4">
        <f>C16+C17+C18</f>
        <v>676853.4</v>
      </c>
      <c r="D15" s="4">
        <f>D16+D17+D18</f>
        <v>323529.2</v>
      </c>
      <c r="E15" s="4">
        <f>E16+E17+E18</f>
        <v>327172.09999999998</v>
      </c>
      <c r="F15" s="4">
        <f t="shared" si="0"/>
        <v>48.33721748313593</v>
      </c>
      <c r="G15" s="4">
        <f t="shared" si="1"/>
        <v>101.1259880097376</v>
      </c>
    </row>
    <row r="16" spans="1:7" s="10" customFormat="1" ht="37.5" outlineLevel="1">
      <c r="A16" s="26" t="s">
        <v>8</v>
      </c>
      <c r="B16" s="9" t="s">
        <v>9</v>
      </c>
      <c r="C16" s="4">
        <v>670000</v>
      </c>
      <c r="D16" s="4">
        <v>318700</v>
      </c>
      <c r="E16" s="4">
        <v>322320.09999999998</v>
      </c>
      <c r="F16" s="4">
        <f t="shared" si="0"/>
        <v>48.107477611940297</v>
      </c>
      <c r="G16" s="4">
        <f t="shared" si="1"/>
        <v>101.13589582679636</v>
      </c>
    </row>
    <row r="17" spans="1:7" s="10" customFormat="1" ht="18.75" outlineLevel="1">
      <c r="A17" s="26" t="s">
        <v>10</v>
      </c>
      <c r="B17" s="9" t="s">
        <v>11</v>
      </c>
      <c r="C17" s="4">
        <v>2853.4</v>
      </c>
      <c r="D17" s="4">
        <v>1329.2</v>
      </c>
      <c r="E17" s="4">
        <v>1329.2</v>
      </c>
      <c r="F17" s="4">
        <f t="shared" si="0"/>
        <v>46.58302376112708</v>
      </c>
      <c r="G17" s="4">
        <f t="shared" si="1"/>
        <v>100</v>
      </c>
    </row>
    <row r="18" spans="1:7" s="10" customFormat="1" ht="56.25" customHeight="1" outlineLevel="1">
      <c r="A18" s="26" t="s">
        <v>154</v>
      </c>
      <c r="B18" s="9" t="s">
        <v>155</v>
      </c>
      <c r="C18" s="4">
        <v>4000</v>
      </c>
      <c r="D18" s="4">
        <v>3500</v>
      </c>
      <c r="E18" s="4">
        <v>3522.8</v>
      </c>
      <c r="F18" s="4">
        <f t="shared" si="0"/>
        <v>88.070000000000007</v>
      </c>
      <c r="G18" s="4">
        <f t="shared" si="1"/>
        <v>100.65142857142857</v>
      </c>
    </row>
    <row r="19" spans="1:7" s="10" customFormat="1" ht="18.75" outlineLevel="1">
      <c r="A19" s="26" t="s">
        <v>12</v>
      </c>
      <c r="B19" s="9" t="s">
        <v>13</v>
      </c>
      <c r="C19" s="4">
        <f>C20+C21</f>
        <v>1090851</v>
      </c>
      <c r="D19" s="4">
        <f>D20+D21</f>
        <v>498700</v>
      </c>
      <c r="E19" s="4">
        <f>E20+E21</f>
        <v>454262.7</v>
      </c>
      <c r="F19" s="4">
        <f t="shared" si="0"/>
        <v>41.642964987885605</v>
      </c>
      <c r="G19" s="4">
        <f t="shared" si="1"/>
        <v>91.0893723681572</v>
      </c>
    </row>
    <row r="20" spans="1:7" s="10" customFormat="1" ht="76.5" customHeight="1" outlineLevel="1">
      <c r="A20" s="26" t="s">
        <v>14</v>
      </c>
      <c r="B20" s="9" t="s">
        <v>15</v>
      </c>
      <c r="C20" s="4">
        <v>269679</v>
      </c>
      <c r="D20" s="4">
        <v>59200</v>
      </c>
      <c r="E20" s="4">
        <v>59226.8</v>
      </c>
      <c r="F20" s="4">
        <f t="shared" si="0"/>
        <v>21.961962184671407</v>
      </c>
      <c r="G20" s="4">
        <f t="shared" si="1"/>
        <v>100.04527027027028</v>
      </c>
    </row>
    <row r="21" spans="1:7" s="10" customFormat="1" ht="18.75" outlineLevel="1">
      <c r="A21" s="26" t="s">
        <v>16</v>
      </c>
      <c r="B21" s="9" t="s">
        <v>17</v>
      </c>
      <c r="C21" s="4">
        <v>821172</v>
      </c>
      <c r="D21" s="4">
        <v>439500</v>
      </c>
      <c r="E21" s="4">
        <v>395035.9</v>
      </c>
      <c r="F21" s="4">
        <f t="shared" si="0"/>
        <v>48.106352871262054</v>
      </c>
      <c r="G21" s="4">
        <f t="shared" si="1"/>
        <v>89.883026166097849</v>
      </c>
    </row>
    <row r="22" spans="1:7" s="10" customFormat="1" ht="18.75" outlineLevel="1">
      <c r="A22" s="26" t="s">
        <v>18</v>
      </c>
      <c r="B22" s="9" t="s">
        <v>19</v>
      </c>
      <c r="C22" s="4">
        <v>98630</v>
      </c>
      <c r="D22" s="4">
        <v>47780</v>
      </c>
      <c r="E22" s="4">
        <v>48253.8</v>
      </c>
      <c r="F22" s="4">
        <f t="shared" si="0"/>
        <v>48.924059616749474</v>
      </c>
      <c r="G22" s="4">
        <f t="shared" si="1"/>
        <v>100.9916282963583</v>
      </c>
    </row>
    <row r="23" spans="1:7" s="10" customFormat="1" ht="55.5" customHeight="1" outlineLevel="1">
      <c r="A23" s="26" t="s">
        <v>20</v>
      </c>
      <c r="B23" s="9" t="s">
        <v>21</v>
      </c>
      <c r="C23" s="4"/>
      <c r="D23" s="4"/>
      <c r="E23" s="4">
        <v>98.8</v>
      </c>
      <c r="F23" s="4"/>
      <c r="G23" s="4"/>
    </row>
    <row r="24" spans="1:7" s="10" customFormat="1" ht="75" outlineLevel="1">
      <c r="A24" s="26" t="s">
        <v>22</v>
      </c>
      <c r="B24" s="9" t="s">
        <v>23</v>
      </c>
      <c r="C24" s="4">
        <f>C25+C30+C31</f>
        <v>547670.69999999995</v>
      </c>
      <c r="D24" s="4">
        <f>D25+D30+D31</f>
        <v>326716.89999999997</v>
      </c>
      <c r="E24" s="4">
        <f>E25+E30+E31</f>
        <v>329120.59999999998</v>
      </c>
      <c r="F24" s="4">
        <f t="shared" si="0"/>
        <v>60.094615249638153</v>
      </c>
      <c r="G24" s="4">
        <f t="shared" si="1"/>
        <v>100.73571339590943</v>
      </c>
    </row>
    <row r="25" spans="1:7" s="10" customFormat="1" ht="144.75" customHeight="1" outlineLevel="1">
      <c r="A25" s="26" t="s">
        <v>57</v>
      </c>
      <c r="B25" s="9" t="s">
        <v>78</v>
      </c>
      <c r="C25" s="4">
        <f>C26+C27+C28+C29</f>
        <v>482669.8</v>
      </c>
      <c r="D25" s="4">
        <f>D26+D27+D28+D29</f>
        <v>290535.5</v>
      </c>
      <c r="E25" s="4">
        <f>E26+E27+E28+E29</f>
        <v>291853.8</v>
      </c>
      <c r="F25" s="4">
        <f t="shared" si="0"/>
        <v>60.466554982308821</v>
      </c>
      <c r="G25" s="4">
        <f t="shared" si="1"/>
        <v>100.45374833712231</v>
      </c>
    </row>
    <row r="26" spans="1:7" s="10" customFormat="1" ht="130.5" customHeight="1" outlineLevel="1">
      <c r="A26" s="26" t="s">
        <v>88</v>
      </c>
      <c r="B26" s="9" t="s">
        <v>24</v>
      </c>
      <c r="C26" s="4">
        <v>399818</v>
      </c>
      <c r="D26" s="4">
        <v>247768</v>
      </c>
      <c r="E26" s="4">
        <v>248947</v>
      </c>
      <c r="F26" s="4">
        <f t="shared" si="0"/>
        <v>62.265080611678314</v>
      </c>
      <c r="G26" s="4">
        <f t="shared" si="1"/>
        <v>100.47584837428562</v>
      </c>
    </row>
    <row r="27" spans="1:7" s="10" customFormat="1" ht="126.75" customHeight="1" outlineLevel="1">
      <c r="A27" s="26" t="s">
        <v>25</v>
      </c>
      <c r="B27" s="7" t="s">
        <v>79</v>
      </c>
      <c r="C27" s="4">
        <v>6683</v>
      </c>
      <c r="D27" s="4">
        <v>6683</v>
      </c>
      <c r="E27" s="4">
        <v>6798.2</v>
      </c>
      <c r="F27" s="4">
        <f t="shared" si="0"/>
        <v>101.72377674696993</v>
      </c>
      <c r="G27" s="4">
        <f t="shared" si="1"/>
        <v>101.72377674696993</v>
      </c>
    </row>
    <row r="28" spans="1:7" s="10" customFormat="1" ht="112.5" outlineLevel="1">
      <c r="A28" s="26" t="s">
        <v>26</v>
      </c>
      <c r="B28" s="9" t="s">
        <v>80</v>
      </c>
      <c r="C28" s="4">
        <v>4168.8</v>
      </c>
      <c r="D28" s="4">
        <v>4154.5</v>
      </c>
      <c r="E28" s="4">
        <v>4154.5</v>
      </c>
      <c r="F28" s="4">
        <f t="shared" si="0"/>
        <v>99.656975628478222</v>
      </c>
      <c r="G28" s="4">
        <f t="shared" si="1"/>
        <v>100</v>
      </c>
    </row>
    <row r="29" spans="1:7" s="10" customFormat="1" ht="56.25" outlineLevel="1">
      <c r="A29" s="26" t="s">
        <v>134</v>
      </c>
      <c r="B29" s="9" t="s">
        <v>135</v>
      </c>
      <c r="C29" s="4">
        <v>72000</v>
      </c>
      <c r="D29" s="4">
        <v>31930</v>
      </c>
      <c r="E29" s="4">
        <v>31954.1</v>
      </c>
      <c r="F29" s="4">
        <f t="shared" si="0"/>
        <v>44.380694444444444</v>
      </c>
      <c r="G29" s="4">
        <f t="shared" si="1"/>
        <v>100.0754776072659</v>
      </c>
    </row>
    <row r="30" spans="1:7" s="10" customFormat="1" ht="93.75" outlineLevel="1">
      <c r="A30" s="26" t="s">
        <v>27</v>
      </c>
      <c r="B30" s="9" t="s">
        <v>28</v>
      </c>
      <c r="C30" s="4">
        <v>2347.8000000000002</v>
      </c>
      <c r="D30" s="4">
        <v>2347.8000000000002</v>
      </c>
      <c r="E30" s="4">
        <v>3286.8</v>
      </c>
      <c r="F30" s="4">
        <f t="shared" si="0"/>
        <v>139.99488883209813</v>
      </c>
      <c r="G30" s="4">
        <f t="shared" si="1"/>
        <v>139.99488883209813</v>
      </c>
    </row>
    <row r="31" spans="1:7" s="10" customFormat="1" ht="127.5" customHeight="1" outlineLevel="1">
      <c r="A31" s="26" t="s">
        <v>29</v>
      </c>
      <c r="B31" s="9" t="s">
        <v>156</v>
      </c>
      <c r="C31" s="4">
        <v>62653.1</v>
      </c>
      <c r="D31" s="4">
        <v>33833.599999999999</v>
      </c>
      <c r="E31" s="4">
        <v>33980</v>
      </c>
      <c r="F31" s="4">
        <f t="shared" si="0"/>
        <v>54.235145587369182</v>
      </c>
      <c r="G31" s="4">
        <f t="shared" si="1"/>
        <v>100.43270594911569</v>
      </c>
    </row>
    <row r="32" spans="1:7" s="10" customFormat="1" ht="37.5" outlineLevel="1">
      <c r="A32" s="26" t="s">
        <v>30</v>
      </c>
      <c r="B32" s="12" t="s">
        <v>31</v>
      </c>
      <c r="C32" s="4">
        <f>C33+C34</f>
        <v>31100.7</v>
      </c>
      <c r="D32" s="4">
        <f>D33+D34</f>
        <v>13540.7</v>
      </c>
      <c r="E32" s="4">
        <f>E33+E34</f>
        <v>13534.1</v>
      </c>
      <c r="F32" s="4">
        <f t="shared" si="0"/>
        <v>43.517026947946505</v>
      </c>
      <c r="G32" s="4">
        <f t="shared" si="1"/>
        <v>99.951258059036832</v>
      </c>
    </row>
    <row r="33" spans="1:7" s="10" customFormat="1" ht="37.5" outlineLevel="1">
      <c r="A33" s="26" t="s">
        <v>32</v>
      </c>
      <c r="B33" s="12" t="s">
        <v>33</v>
      </c>
      <c r="C33" s="4">
        <v>31100</v>
      </c>
      <c r="D33" s="4">
        <v>13540</v>
      </c>
      <c r="E33" s="4">
        <f>13534.1-0.7</f>
        <v>13533.4</v>
      </c>
      <c r="F33" s="4">
        <f t="shared" si="0"/>
        <v>43.515755627009646</v>
      </c>
      <c r="G33" s="4">
        <f t="shared" si="1"/>
        <v>99.951255539143276</v>
      </c>
    </row>
    <row r="34" spans="1:7" s="10" customFormat="1" ht="51.75" customHeight="1" outlineLevel="1">
      <c r="A34" s="26" t="s">
        <v>94</v>
      </c>
      <c r="B34" s="12" t="s">
        <v>95</v>
      </c>
      <c r="C34" s="4">
        <v>0.7</v>
      </c>
      <c r="D34" s="4">
        <v>0.7</v>
      </c>
      <c r="E34" s="4">
        <v>0.7</v>
      </c>
      <c r="F34" s="4">
        <f t="shared" si="0"/>
        <v>100</v>
      </c>
      <c r="G34" s="4">
        <f t="shared" si="1"/>
        <v>100</v>
      </c>
    </row>
    <row r="35" spans="1:7" s="10" customFormat="1" ht="56.25" outlineLevel="1">
      <c r="A35" s="26" t="s">
        <v>34</v>
      </c>
      <c r="B35" s="12" t="s">
        <v>157</v>
      </c>
      <c r="C35" s="4">
        <f>C36+C38+C37</f>
        <v>111093</v>
      </c>
      <c r="D35" s="4">
        <f>D36+D38+D37</f>
        <v>61021.9</v>
      </c>
      <c r="E35" s="4">
        <f>E36+E37+E38</f>
        <v>51429.700000000004</v>
      </c>
      <c r="F35" s="4">
        <f t="shared" si="0"/>
        <v>46.294275966982624</v>
      </c>
      <c r="G35" s="4">
        <f t="shared" si="1"/>
        <v>84.280725444471585</v>
      </c>
    </row>
    <row r="36" spans="1:7" s="10" customFormat="1" ht="56.25" outlineLevel="1">
      <c r="A36" s="26" t="s">
        <v>86</v>
      </c>
      <c r="B36" s="9" t="s">
        <v>87</v>
      </c>
      <c r="C36" s="11">
        <v>72913.7</v>
      </c>
      <c r="D36" s="11">
        <v>23076.400000000001</v>
      </c>
      <c r="E36" s="11">
        <v>6454</v>
      </c>
      <c r="F36" s="4">
        <f t="shared" si="0"/>
        <v>8.8515601320465152</v>
      </c>
      <c r="G36" s="4">
        <f t="shared" si="1"/>
        <v>27.967967273924877</v>
      </c>
    </row>
    <row r="37" spans="1:7" s="10" customFormat="1" ht="57.75" customHeight="1" outlineLevel="1">
      <c r="A37" s="26" t="s">
        <v>92</v>
      </c>
      <c r="B37" s="12" t="s">
        <v>93</v>
      </c>
      <c r="C37" s="11">
        <v>333</v>
      </c>
      <c r="D37" s="11">
        <v>99.2</v>
      </c>
      <c r="E37" s="11">
        <v>283.60000000000002</v>
      </c>
      <c r="F37" s="4">
        <f t="shared" si="0"/>
        <v>85.165165165165163</v>
      </c>
      <c r="G37" s="4">
        <f t="shared" si="1"/>
        <v>285.88709677419354</v>
      </c>
    </row>
    <row r="38" spans="1:7" s="10" customFormat="1" ht="37.5" outlineLevel="1">
      <c r="A38" s="26" t="s">
        <v>90</v>
      </c>
      <c r="B38" s="12" t="s">
        <v>91</v>
      </c>
      <c r="C38" s="4">
        <f>699.7+37146.6</f>
        <v>37846.299999999996</v>
      </c>
      <c r="D38" s="4">
        <v>37846.300000000003</v>
      </c>
      <c r="E38" s="4">
        <f>2118.3+42573.8</f>
        <v>44692.100000000006</v>
      </c>
      <c r="F38" s="4">
        <f t="shared" si="0"/>
        <v>118.08842608128143</v>
      </c>
      <c r="G38" s="4">
        <f t="shared" si="1"/>
        <v>118.08842608128141</v>
      </c>
    </row>
    <row r="39" spans="1:7" s="10" customFormat="1" ht="39" customHeight="1" outlineLevel="1">
      <c r="A39" s="26" t="s">
        <v>35</v>
      </c>
      <c r="B39" s="9" t="s">
        <v>89</v>
      </c>
      <c r="C39" s="4">
        <f>C41+C42+C43</f>
        <v>100000</v>
      </c>
      <c r="D39" s="4">
        <f>D41+D42+D43+D40</f>
        <v>43300</v>
      </c>
      <c r="E39" s="4">
        <f>E41+E42+E43+E40</f>
        <v>44086.799999999996</v>
      </c>
      <c r="F39" s="4">
        <f t="shared" si="0"/>
        <v>44.086799999999997</v>
      </c>
      <c r="G39" s="4">
        <f t="shared" si="1"/>
        <v>101.81709006928405</v>
      </c>
    </row>
    <row r="40" spans="1:7" s="10" customFormat="1" ht="39" customHeight="1" outlineLevel="1">
      <c r="A40" s="26" t="s">
        <v>83</v>
      </c>
      <c r="B40" s="9" t="s">
        <v>84</v>
      </c>
      <c r="C40" s="4"/>
      <c r="D40" s="4"/>
      <c r="E40" s="4">
        <v>730</v>
      </c>
      <c r="F40" s="4"/>
      <c r="G40" s="4"/>
    </row>
    <row r="41" spans="1:7" s="10" customFormat="1" ht="150" customHeight="1" outlineLevel="1">
      <c r="A41" s="26" t="s">
        <v>85</v>
      </c>
      <c r="B41" s="9" t="s">
        <v>81</v>
      </c>
      <c r="C41" s="4">
        <v>70000</v>
      </c>
      <c r="D41" s="4">
        <v>16740</v>
      </c>
      <c r="E41" s="4">
        <v>16741.099999999999</v>
      </c>
      <c r="F41" s="4">
        <f t="shared" si="0"/>
        <v>23.915857142857142</v>
      </c>
      <c r="G41" s="4">
        <f t="shared" si="1"/>
        <v>100.00657108721624</v>
      </c>
    </row>
    <row r="42" spans="1:7" s="10" customFormat="1" ht="75.75" customHeight="1" outlineLevel="1">
      <c r="A42" s="26" t="s">
        <v>36</v>
      </c>
      <c r="B42" s="9" t="s">
        <v>37</v>
      </c>
      <c r="C42" s="4">
        <v>30000</v>
      </c>
      <c r="D42" s="4">
        <v>26560</v>
      </c>
      <c r="E42" s="4">
        <v>26625.3</v>
      </c>
      <c r="F42" s="4">
        <f t="shared" si="0"/>
        <v>88.751000000000005</v>
      </c>
      <c r="G42" s="4">
        <f t="shared" si="1"/>
        <v>100.24585843373495</v>
      </c>
    </row>
    <row r="43" spans="1:7" s="10" customFormat="1" ht="93.75" outlineLevel="1">
      <c r="A43" s="26" t="s">
        <v>59</v>
      </c>
      <c r="B43" s="9" t="s">
        <v>82</v>
      </c>
      <c r="C43" s="4"/>
      <c r="D43" s="4"/>
      <c r="E43" s="16">
        <v>-9.6</v>
      </c>
      <c r="F43" s="4"/>
      <c r="G43" s="4"/>
    </row>
    <row r="44" spans="1:7" s="10" customFormat="1" ht="37.5" outlineLevel="1">
      <c r="A44" s="26" t="s">
        <v>38</v>
      </c>
      <c r="B44" s="9" t="s">
        <v>39</v>
      </c>
      <c r="C44" s="4">
        <v>83313.899999999994</v>
      </c>
      <c r="D44" s="4">
        <v>45711.6</v>
      </c>
      <c r="E44" s="4">
        <v>46720.2</v>
      </c>
      <c r="F44" s="4">
        <f t="shared" si="0"/>
        <v>56.077317230378121</v>
      </c>
      <c r="G44" s="4">
        <f t="shared" si="1"/>
        <v>102.20644212847505</v>
      </c>
    </row>
    <row r="45" spans="1:7" s="10" customFormat="1" ht="21.75" customHeight="1" outlineLevel="1">
      <c r="A45" s="26" t="s">
        <v>40</v>
      </c>
      <c r="B45" s="9" t="s">
        <v>158</v>
      </c>
      <c r="C45" s="4">
        <f>C46</f>
        <v>69</v>
      </c>
      <c r="D45" s="4">
        <f>D46</f>
        <v>69</v>
      </c>
      <c r="E45" s="4">
        <f>E46+425.8</f>
        <v>494.8</v>
      </c>
      <c r="F45" s="4">
        <f t="shared" si="0"/>
        <v>717.10144927536237</v>
      </c>
      <c r="G45" s="4">
        <f t="shared" si="1"/>
        <v>717.10144927536237</v>
      </c>
    </row>
    <row r="46" spans="1:7" s="10" customFormat="1" ht="37.5" outlineLevel="1">
      <c r="A46" s="26" t="s">
        <v>159</v>
      </c>
      <c r="B46" s="9" t="s">
        <v>160</v>
      </c>
      <c r="C46" s="4">
        <v>69</v>
      </c>
      <c r="D46" s="4">
        <v>69</v>
      </c>
      <c r="E46" s="4">
        <v>69</v>
      </c>
      <c r="F46" s="4">
        <f t="shared" si="0"/>
        <v>100</v>
      </c>
      <c r="G46" s="4">
        <f t="shared" si="1"/>
        <v>100</v>
      </c>
    </row>
    <row r="47" spans="1:7" ht="18.75">
      <c r="A47" s="26" t="s">
        <v>41</v>
      </c>
      <c r="B47" s="19" t="s">
        <v>66</v>
      </c>
      <c r="C47" s="20">
        <f>C48+C78</f>
        <v>5651041.4000000004</v>
      </c>
      <c r="D47" s="20">
        <f t="shared" ref="D47:E47" si="3">D48+D78</f>
        <v>2953901.6999999997</v>
      </c>
      <c r="E47" s="20">
        <f t="shared" si="3"/>
        <v>2639525.4000000004</v>
      </c>
      <c r="F47" s="4">
        <f t="shared" ref="F47" si="4">E47/C47*100</f>
        <v>46.708654443763237</v>
      </c>
      <c r="G47" s="4">
        <f t="shared" ref="G47" si="5">E47/D47*100</f>
        <v>89.357252477291325</v>
      </c>
    </row>
    <row r="48" spans="1:7" ht="60" customHeight="1">
      <c r="A48" s="26" t="s">
        <v>67</v>
      </c>
      <c r="B48" s="15" t="s">
        <v>68</v>
      </c>
      <c r="C48" s="21">
        <f>SUM(C49:C77)</f>
        <v>5659690.3000000007</v>
      </c>
      <c r="D48" s="16">
        <f>SUM(D49:D77)</f>
        <v>2971397.9</v>
      </c>
      <c r="E48" s="16">
        <f>SUM(E49:E77)</f>
        <v>2657021.6000000006</v>
      </c>
      <c r="F48" s="4">
        <f t="shared" ref="F48:F75" si="6">E48/C48*100</f>
        <v>46.946413304629061</v>
      </c>
      <c r="G48" s="4">
        <f t="shared" ref="G48:G75" si="7">E48/D48*100</f>
        <v>89.419919156569392</v>
      </c>
    </row>
    <row r="49" spans="1:7" ht="37.5">
      <c r="A49" s="26" t="s">
        <v>42</v>
      </c>
      <c r="B49" s="12" t="s">
        <v>43</v>
      </c>
      <c r="C49" s="21">
        <v>30063.200000000001</v>
      </c>
      <c r="D49" s="16">
        <v>15031.6</v>
      </c>
      <c r="E49" s="16">
        <v>15031.6</v>
      </c>
      <c r="F49" s="4">
        <f t="shared" si="6"/>
        <v>50</v>
      </c>
      <c r="G49" s="4">
        <f t="shared" si="7"/>
        <v>100</v>
      </c>
    </row>
    <row r="50" spans="1:7" ht="110.25" customHeight="1">
      <c r="A50" s="26" t="s">
        <v>143</v>
      </c>
      <c r="B50" s="12" t="s">
        <v>147</v>
      </c>
      <c r="C50" s="21">
        <v>77996.5</v>
      </c>
      <c r="D50" s="16"/>
      <c r="E50" s="16"/>
      <c r="F50" s="4"/>
      <c r="G50" s="4"/>
    </row>
    <row r="51" spans="1:7" ht="112.5" customHeight="1">
      <c r="A51" s="26" t="s">
        <v>144</v>
      </c>
      <c r="B51" s="12" t="s">
        <v>148</v>
      </c>
      <c r="C51" s="21">
        <v>502678.8</v>
      </c>
      <c r="D51" s="16">
        <v>502678.8</v>
      </c>
      <c r="E51" s="16">
        <v>404922</v>
      </c>
      <c r="F51" s="4">
        <f t="shared" ref="F51:F54" si="8">E51/C51*100</f>
        <v>80.552830157150055</v>
      </c>
      <c r="G51" s="4">
        <f t="shared" ref="G51:G54" si="9">E51/D51*100</f>
        <v>80.552830157150055</v>
      </c>
    </row>
    <row r="52" spans="1:7" ht="59.25" customHeight="1">
      <c r="A52" s="26" t="s">
        <v>145</v>
      </c>
      <c r="B52" s="12" t="s">
        <v>149</v>
      </c>
      <c r="C52" s="21">
        <v>32795.300000000003</v>
      </c>
      <c r="D52" s="16"/>
      <c r="E52" s="16"/>
      <c r="F52" s="4"/>
      <c r="G52" s="4"/>
    </row>
    <row r="53" spans="1:7" ht="75">
      <c r="A53" s="26" t="s">
        <v>146</v>
      </c>
      <c r="B53" s="12" t="s">
        <v>150</v>
      </c>
      <c r="C53" s="21">
        <v>679.8</v>
      </c>
      <c r="D53" s="16">
        <v>679.8</v>
      </c>
      <c r="E53" s="16">
        <v>547.6</v>
      </c>
      <c r="F53" s="4">
        <f t="shared" si="8"/>
        <v>80.553103854074735</v>
      </c>
      <c r="G53" s="4">
        <f t="shared" si="9"/>
        <v>80.553103854074735</v>
      </c>
    </row>
    <row r="54" spans="1:7" ht="40.5" customHeight="1">
      <c r="A54" s="26" t="s">
        <v>142</v>
      </c>
      <c r="B54" s="12" t="s">
        <v>141</v>
      </c>
      <c r="C54" s="21">
        <v>638502.40000000002</v>
      </c>
      <c r="D54" s="16">
        <v>77304.3</v>
      </c>
      <c r="E54" s="16">
        <v>70641.600000000006</v>
      </c>
      <c r="F54" s="4">
        <f t="shared" si="8"/>
        <v>11.063638915061244</v>
      </c>
      <c r="G54" s="4">
        <f t="shared" si="9"/>
        <v>91.381203891633461</v>
      </c>
    </row>
    <row r="55" spans="1:7" ht="59.25" customHeight="1">
      <c r="A55" s="26" t="s">
        <v>151</v>
      </c>
      <c r="B55" s="12" t="s">
        <v>152</v>
      </c>
      <c r="C55" s="21">
        <v>213902.3</v>
      </c>
      <c r="D55" s="16">
        <v>10817.2</v>
      </c>
      <c r="E55" s="16"/>
      <c r="F55" s="4"/>
      <c r="G55" s="4"/>
    </row>
    <row r="56" spans="1:7" ht="59.25" customHeight="1">
      <c r="A56" s="26" t="s">
        <v>44</v>
      </c>
      <c r="B56" s="12" t="s">
        <v>107</v>
      </c>
      <c r="C56" s="16">
        <v>2307417.6</v>
      </c>
      <c r="D56" s="16">
        <v>1340106.3</v>
      </c>
      <c r="E56" s="16">
        <v>1284256.8</v>
      </c>
      <c r="F56" s="4">
        <f t="shared" si="6"/>
        <v>55.657753498976511</v>
      </c>
      <c r="G56" s="4">
        <f t="shared" si="7"/>
        <v>95.832457469978323</v>
      </c>
    </row>
    <row r="57" spans="1:7" ht="93.75">
      <c r="A57" s="26" t="s">
        <v>45</v>
      </c>
      <c r="B57" s="12" t="s">
        <v>69</v>
      </c>
      <c r="C57" s="21">
        <v>3484.8</v>
      </c>
      <c r="D57" s="16">
        <v>1742.4</v>
      </c>
      <c r="E57" s="16">
        <v>1742.4</v>
      </c>
      <c r="F57" s="4">
        <f t="shared" si="6"/>
        <v>50</v>
      </c>
      <c r="G57" s="4">
        <f t="shared" si="7"/>
        <v>100</v>
      </c>
    </row>
    <row r="58" spans="1:7" ht="183.75" customHeight="1">
      <c r="A58" s="26" t="s">
        <v>46</v>
      </c>
      <c r="B58" s="12" t="s">
        <v>108</v>
      </c>
      <c r="C58" s="21">
        <v>1250.7</v>
      </c>
      <c r="D58" s="16">
        <v>625.4</v>
      </c>
      <c r="E58" s="16">
        <v>625.4</v>
      </c>
      <c r="F58" s="4">
        <f t="shared" si="6"/>
        <v>50.003997761253693</v>
      </c>
      <c r="G58" s="4">
        <f t="shared" si="7"/>
        <v>100</v>
      </c>
    </row>
    <row r="59" spans="1:7" ht="130.5" customHeight="1">
      <c r="A59" s="26" t="s">
        <v>58</v>
      </c>
      <c r="B59" s="12" t="s">
        <v>70</v>
      </c>
      <c r="C59" s="21">
        <v>1294.5</v>
      </c>
      <c r="D59" s="16">
        <v>647.29999999999995</v>
      </c>
      <c r="E59" s="16">
        <v>647.29999999999995</v>
      </c>
      <c r="F59" s="4">
        <f t="shared" si="6"/>
        <v>50.00386249517188</v>
      </c>
      <c r="G59" s="4">
        <f t="shared" si="7"/>
        <v>100</v>
      </c>
    </row>
    <row r="60" spans="1:7" ht="112.5">
      <c r="A60" s="26" t="s">
        <v>47</v>
      </c>
      <c r="B60" s="12" t="s">
        <v>71</v>
      </c>
      <c r="C60" s="21">
        <v>14199.1</v>
      </c>
      <c r="D60" s="16">
        <v>7636.5</v>
      </c>
      <c r="E60" s="16">
        <v>7437.9</v>
      </c>
      <c r="F60" s="4">
        <f t="shared" si="6"/>
        <v>52.38289750758851</v>
      </c>
      <c r="G60" s="4">
        <f t="shared" si="7"/>
        <v>97.399332154782954</v>
      </c>
    </row>
    <row r="61" spans="1:7" ht="96.75" customHeight="1">
      <c r="A61" s="26" t="s">
        <v>48</v>
      </c>
      <c r="B61" s="12" t="s">
        <v>72</v>
      </c>
      <c r="C61" s="21">
        <v>17718.099999999999</v>
      </c>
      <c r="D61" s="16">
        <v>8859</v>
      </c>
      <c r="E61" s="16">
        <v>8859</v>
      </c>
      <c r="F61" s="4">
        <f t="shared" si="6"/>
        <v>49.999717802698939</v>
      </c>
      <c r="G61" s="4">
        <f t="shared" si="7"/>
        <v>100</v>
      </c>
    </row>
    <row r="62" spans="1:7" ht="112.5">
      <c r="A62" s="26" t="s">
        <v>49</v>
      </c>
      <c r="B62" s="12" t="s">
        <v>73</v>
      </c>
      <c r="C62" s="21">
        <v>2048.6999999999998</v>
      </c>
      <c r="D62" s="16">
        <v>1160.5999999999999</v>
      </c>
      <c r="E62" s="16">
        <v>1147.8</v>
      </c>
      <c r="F62" s="4">
        <f t="shared" si="6"/>
        <v>56.025772441060184</v>
      </c>
      <c r="G62" s="4">
        <f t="shared" si="7"/>
        <v>98.897122178183707</v>
      </c>
    </row>
    <row r="63" spans="1:7" ht="178.5" customHeight="1">
      <c r="A63" s="26" t="s">
        <v>50</v>
      </c>
      <c r="B63" s="12" t="s">
        <v>109</v>
      </c>
      <c r="C63" s="21">
        <v>4609.5</v>
      </c>
      <c r="D63" s="16">
        <v>2600.1999999999998</v>
      </c>
      <c r="E63" s="16">
        <v>2326.6</v>
      </c>
      <c r="F63" s="4">
        <f t="shared" si="6"/>
        <v>50.474021043497117</v>
      </c>
      <c r="G63" s="4">
        <f t="shared" si="7"/>
        <v>89.477732482116764</v>
      </c>
    </row>
    <row r="64" spans="1:7" ht="133.5" customHeight="1">
      <c r="A64" s="26" t="s">
        <v>63</v>
      </c>
      <c r="B64" s="12" t="s">
        <v>110</v>
      </c>
      <c r="C64" s="21">
        <v>131206.29999999999</v>
      </c>
      <c r="D64" s="16">
        <v>67819.7</v>
      </c>
      <c r="E64" s="16">
        <v>54608.2</v>
      </c>
      <c r="F64" s="4">
        <f t="shared" si="6"/>
        <v>41.620105132146854</v>
      </c>
      <c r="G64" s="4">
        <f t="shared" si="7"/>
        <v>80.519672012704262</v>
      </c>
    </row>
    <row r="65" spans="1:7" ht="77.25" customHeight="1">
      <c r="A65" s="26" t="s">
        <v>61</v>
      </c>
      <c r="B65" s="12" t="s">
        <v>62</v>
      </c>
      <c r="C65" s="21">
        <v>862.2</v>
      </c>
      <c r="D65" s="16">
        <v>431.1</v>
      </c>
      <c r="E65" s="16">
        <v>431.1</v>
      </c>
      <c r="F65" s="4">
        <f t="shared" si="6"/>
        <v>50</v>
      </c>
      <c r="G65" s="4">
        <f t="shared" si="7"/>
        <v>100</v>
      </c>
    </row>
    <row r="66" spans="1:7" ht="96.75" customHeight="1">
      <c r="A66" s="26" t="s">
        <v>64</v>
      </c>
      <c r="B66" s="12" t="s">
        <v>74</v>
      </c>
      <c r="C66" s="21">
        <v>245361.9</v>
      </c>
      <c r="D66" s="16">
        <v>125134.8</v>
      </c>
      <c r="E66" s="16">
        <v>97628.9</v>
      </c>
      <c r="F66" s="4">
        <f t="shared" si="6"/>
        <v>39.78975545918091</v>
      </c>
      <c r="G66" s="4">
        <f t="shared" si="7"/>
        <v>78.018984327301439</v>
      </c>
    </row>
    <row r="67" spans="1:7" ht="151.5" customHeight="1">
      <c r="A67" s="26" t="s">
        <v>96</v>
      </c>
      <c r="B67" s="12" t="s">
        <v>111</v>
      </c>
      <c r="C67" s="21">
        <v>62959.8</v>
      </c>
      <c r="D67" s="16">
        <v>36391.699999999997</v>
      </c>
      <c r="E67" s="16">
        <v>28984.5</v>
      </c>
      <c r="F67" s="4">
        <f t="shared" si="6"/>
        <v>46.036518540401964</v>
      </c>
      <c r="G67" s="4">
        <f t="shared" si="7"/>
        <v>79.645908270292409</v>
      </c>
    </row>
    <row r="68" spans="1:7" ht="150" customHeight="1">
      <c r="A68" s="26" t="s">
        <v>97</v>
      </c>
      <c r="B68" s="12" t="s">
        <v>112</v>
      </c>
      <c r="C68" s="21">
        <v>9503.6</v>
      </c>
      <c r="D68" s="16">
        <v>5764.8</v>
      </c>
      <c r="E68" s="16">
        <v>5471.7</v>
      </c>
      <c r="F68" s="4">
        <f t="shared" si="6"/>
        <v>57.575024201355276</v>
      </c>
      <c r="G68" s="4">
        <f t="shared" si="7"/>
        <v>94.915695253955036</v>
      </c>
    </row>
    <row r="69" spans="1:7" ht="252.75" customHeight="1">
      <c r="A69" s="26" t="s">
        <v>98</v>
      </c>
      <c r="B69" s="12" t="s">
        <v>113</v>
      </c>
      <c r="C69" s="21">
        <v>5293</v>
      </c>
      <c r="D69" s="16">
        <v>2652.4</v>
      </c>
      <c r="E69" s="16">
        <v>2642.6</v>
      </c>
      <c r="F69" s="4">
        <f t="shared" si="6"/>
        <v>49.926317778197614</v>
      </c>
      <c r="G69" s="4">
        <f t="shared" si="7"/>
        <v>99.630523299653134</v>
      </c>
    </row>
    <row r="70" spans="1:7" ht="131.25" customHeight="1">
      <c r="A70" s="26" t="s">
        <v>99</v>
      </c>
      <c r="B70" s="12" t="s">
        <v>114</v>
      </c>
      <c r="C70" s="21">
        <v>141812.5</v>
      </c>
      <c r="D70" s="16">
        <v>74506</v>
      </c>
      <c r="E70" s="16">
        <v>67106.100000000006</v>
      </c>
      <c r="F70" s="4">
        <f t="shared" si="6"/>
        <v>47.320299691494057</v>
      </c>
      <c r="G70" s="4">
        <f t="shared" si="7"/>
        <v>90.068048210882353</v>
      </c>
    </row>
    <row r="71" spans="1:7" ht="112.5" customHeight="1">
      <c r="A71" s="26" t="s">
        <v>100</v>
      </c>
      <c r="B71" s="12" t="s">
        <v>115</v>
      </c>
      <c r="C71" s="21">
        <v>3576.9</v>
      </c>
      <c r="D71" s="16">
        <v>1788.3</v>
      </c>
      <c r="E71" s="16">
        <v>1713.3</v>
      </c>
      <c r="F71" s="4">
        <f t="shared" si="6"/>
        <v>47.899018703346471</v>
      </c>
      <c r="G71" s="4">
        <f t="shared" si="7"/>
        <v>95.806072806576083</v>
      </c>
    </row>
    <row r="72" spans="1:7" ht="185.25" customHeight="1">
      <c r="A72" s="26" t="s">
        <v>101</v>
      </c>
      <c r="B72" s="12" t="s">
        <v>116</v>
      </c>
      <c r="C72" s="21">
        <v>37327.9</v>
      </c>
      <c r="D72" s="16">
        <v>21553.4</v>
      </c>
      <c r="E72" s="16">
        <v>17793.3</v>
      </c>
      <c r="F72" s="4">
        <f t="shared" si="6"/>
        <v>47.667562332732352</v>
      </c>
      <c r="G72" s="4">
        <f t="shared" si="7"/>
        <v>82.554492562658325</v>
      </c>
    </row>
    <row r="73" spans="1:7" ht="186" customHeight="1">
      <c r="A73" s="26" t="s">
        <v>102</v>
      </c>
      <c r="B73" s="12" t="s">
        <v>117</v>
      </c>
      <c r="C73" s="21">
        <v>373.3</v>
      </c>
      <c r="D73" s="16">
        <v>156.69999999999999</v>
      </c>
      <c r="E73" s="16">
        <v>79.8</v>
      </c>
      <c r="F73" s="4">
        <f t="shared" si="6"/>
        <v>21.376908652558264</v>
      </c>
      <c r="G73" s="4">
        <f t="shared" si="7"/>
        <v>50.925335035098918</v>
      </c>
    </row>
    <row r="74" spans="1:7" ht="128.25" customHeight="1">
      <c r="A74" s="26" t="s">
        <v>118</v>
      </c>
      <c r="B74" s="12" t="s">
        <v>119</v>
      </c>
      <c r="C74" s="21">
        <v>175.3</v>
      </c>
      <c r="D74" s="16">
        <v>107.1</v>
      </c>
      <c r="E74" s="16">
        <v>72.2</v>
      </c>
      <c r="F74" s="4">
        <f t="shared" si="6"/>
        <v>41.186537364517967</v>
      </c>
      <c r="G74" s="4">
        <f t="shared" si="7"/>
        <v>67.413632119514475</v>
      </c>
    </row>
    <row r="75" spans="1:7" ht="129" customHeight="1">
      <c r="A75" s="26" t="s">
        <v>120</v>
      </c>
      <c r="B75" s="12" t="s">
        <v>121</v>
      </c>
      <c r="C75" s="21">
        <v>17527</v>
      </c>
      <c r="D75" s="16">
        <v>12283.6</v>
      </c>
      <c r="E75" s="16">
        <v>6811.6</v>
      </c>
      <c r="F75" s="4">
        <f t="shared" si="6"/>
        <v>38.86346779254864</v>
      </c>
      <c r="G75" s="4">
        <f t="shared" si="7"/>
        <v>55.452798853756221</v>
      </c>
    </row>
    <row r="76" spans="1:7" ht="60" customHeight="1">
      <c r="A76" s="26" t="s">
        <v>122</v>
      </c>
      <c r="B76" s="12" t="s">
        <v>123</v>
      </c>
      <c r="C76" s="21">
        <v>1154958.8</v>
      </c>
      <c r="D76" s="16">
        <v>652918.9</v>
      </c>
      <c r="E76" s="16">
        <v>575492.30000000005</v>
      </c>
      <c r="F76" s="4">
        <f t="shared" ref="F76:F79" si="10">E76/C76*100</f>
        <v>49.827950572782335</v>
      </c>
      <c r="G76" s="4">
        <f t="shared" ref="G76:G79" si="11">E76/D76*100</f>
        <v>88.141467493129696</v>
      </c>
    </row>
    <row r="77" spans="1:7" ht="56.25" customHeight="1">
      <c r="A77" s="26" t="s">
        <v>65</v>
      </c>
      <c r="B77" s="12" t="s">
        <v>124</v>
      </c>
      <c r="C77" s="21">
        <v>110.5</v>
      </c>
      <c r="D77" s="16"/>
      <c r="E77" s="16"/>
      <c r="F77" s="4"/>
      <c r="G77" s="4"/>
    </row>
    <row r="78" spans="1:7" ht="78" customHeight="1">
      <c r="A78" s="26" t="s">
        <v>75</v>
      </c>
      <c r="B78" s="17" t="s">
        <v>56</v>
      </c>
      <c r="C78" s="18">
        <f>C79</f>
        <v>-8648.9</v>
      </c>
      <c r="D78" s="18">
        <v>-17496.2</v>
      </c>
      <c r="E78" s="18">
        <f>E79</f>
        <v>-17496.2</v>
      </c>
      <c r="F78" s="4">
        <f t="shared" si="10"/>
        <v>202.29393333256255</v>
      </c>
      <c r="G78" s="4">
        <f t="shared" si="11"/>
        <v>100</v>
      </c>
    </row>
    <row r="79" spans="1:7" ht="75">
      <c r="A79" s="26" t="s">
        <v>76</v>
      </c>
      <c r="B79" s="17" t="s">
        <v>77</v>
      </c>
      <c r="C79" s="18">
        <v>-8648.9</v>
      </c>
      <c r="D79" s="18">
        <v>-17496.2</v>
      </c>
      <c r="E79" s="18">
        <v>-17496.2</v>
      </c>
      <c r="F79" s="4">
        <f t="shared" si="10"/>
        <v>202.29393333256255</v>
      </c>
      <c r="G79" s="4">
        <f t="shared" si="11"/>
        <v>100</v>
      </c>
    </row>
    <row r="80" spans="1:7" ht="18.75">
      <c r="A80" s="8"/>
      <c r="B80" s="8" t="s">
        <v>51</v>
      </c>
      <c r="C80" s="16">
        <f>C47+C7</f>
        <v>12207483</v>
      </c>
      <c r="D80" s="16">
        <f t="shared" ref="D80:E80" si="12">D47+D7</f>
        <v>6007651.6999999993</v>
      </c>
      <c r="E80" s="16">
        <f t="shared" si="12"/>
        <v>5597587.2000000002</v>
      </c>
      <c r="F80" s="4">
        <f>E80/C80*100</f>
        <v>45.853737416632079</v>
      </c>
      <c r="G80" s="4">
        <f>E80/D80*100</f>
        <v>93.174296372740798</v>
      </c>
    </row>
    <row r="81" spans="1:7" ht="53.25" customHeight="1"/>
    <row r="82" spans="1:7" ht="20.25">
      <c r="A82" s="22" t="s">
        <v>105</v>
      </c>
      <c r="B82" s="23"/>
      <c r="C82" s="23"/>
      <c r="D82" s="23"/>
      <c r="E82" s="23"/>
      <c r="F82" s="23"/>
      <c r="G82" s="23"/>
    </row>
    <row r="83" spans="1:7" ht="20.25">
      <c r="A83" s="22" t="s">
        <v>103</v>
      </c>
      <c r="B83" s="23"/>
      <c r="C83" s="23"/>
      <c r="D83" s="23"/>
      <c r="E83" s="23"/>
      <c r="F83" s="23"/>
      <c r="G83" s="24"/>
    </row>
    <row r="84" spans="1:7" ht="20.25">
      <c r="A84" s="22" t="s">
        <v>104</v>
      </c>
      <c r="B84" s="23"/>
      <c r="C84" s="23"/>
      <c r="D84" s="23"/>
      <c r="E84" s="23"/>
      <c r="F84" s="23"/>
      <c r="G84" s="24" t="s">
        <v>106</v>
      </c>
    </row>
  </sheetData>
  <mergeCells count="6">
    <mergeCell ref="A2:G2"/>
    <mergeCell ref="A4:A5"/>
    <mergeCell ref="B4:B5"/>
    <mergeCell ref="C4:C5"/>
    <mergeCell ref="D4:D5"/>
    <mergeCell ref="E4:E5"/>
  </mergeCells>
  <pageMargins left="0.39370078740157483" right="0.39370078740157483" top="0.70866141732283472" bottom="0.55118110236220474" header="0.31496062992125984" footer="0.31496062992125984"/>
  <pageSetup paperSize="9" scale="83" fitToHeight="0" orientation="landscape" horizontalDpi="180" verticalDpi="18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2014-07-16T07:01:55Z</dcterms:modified>
</cp:coreProperties>
</file>